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2935" windowHeight="8970" firstSheet="1" activeTab="8"/>
  </bookViews>
  <sheets>
    <sheet name="нед.1 д.1" sheetId="1" r:id="rId1"/>
    <sheet name="нед.1 д.1 (2)" sheetId="2" r:id="rId2"/>
    <sheet name="нед.1 д.2" sheetId="3" r:id="rId3"/>
    <sheet name="нед.1 д.2 (2)" sheetId="4" r:id="rId4"/>
    <sheet name="нед.1 д.3" sheetId="5" r:id="rId5"/>
    <sheet name="нед.1 д.3 (2)" sheetId="6" r:id="rId6"/>
    <sheet name="нед.1 д.4" sheetId="7" r:id="rId7"/>
    <sheet name="нед.1 д.4 (2)" sheetId="8" r:id="rId8"/>
    <sheet name="нед.1 д.5" sheetId="9" r:id="rId9"/>
    <sheet name="нед.1 д.5 (2)" sheetId="10" r:id="rId10"/>
  </sheets>
  <externalReferences>
    <externalReference r:id="rId11"/>
    <externalReference r:id="rId12"/>
  </externalReferences>
  <calcPr calcId="124519" refMode="R1C1"/>
</workbook>
</file>

<file path=xl/calcChain.xml><?xml version="1.0" encoding="utf-8"?>
<calcChain xmlns="http://schemas.openxmlformats.org/spreadsheetml/2006/main">
  <c r="E35" i="10"/>
  <c r="D35"/>
  <c r="C35"/>
  <c r="G34"/>
  <c r="G35" s="1"/>
  <c r="F34"/>
  <c r="F35" s="1"/>
  <c r="E34"/>
  <c r="D34"/>
  <c r="G26"/>
  <c r="F26"/>
  <c r="E26"/>
  <c r="D26"/>
  <c r="C26"/>
  <c r="G35" i="9"/>
  <c r="F35"/>
  <c r="E35"/>
  <c r="D35"/>
  <c r="C35"/>
  <c r="G26"/>
  <c r="F26"/>
  <c r="E26"/>
  <c r="D26"/>
  <c r="C26"/>
  <c r="G34" i="8"/>
  <c r="F34"/>
  <c r="E34"/>
  <c r="D34"/>
  <c r="C34"/>
  <c r="G26"/>
  <c r="E26"/>
  <c r="D26"/>
  <c r="C26"/>
  <c r="F25"/>
  <c r="F26" s="1"/>
  <c r="G44" i="7"/>
  <c r="F44"/>
  <c r="E44"/>
  <c r="D44"/>
  <c r="G43"/>
  <c r="F43"/>
  <c r="E43"/>
  <c r="D43"/>
  <c r="C43"/>
  <c r="G34"/>
  <c r="F34"/>
  <c r="E34"/>
  <c r="D34"/>
  <c r="C34"/>
  <c r="G26"/>
  <c r="E26"/>
  <c r="D26"/>
  <c r="C26"/>
  <c r="F25"/>
  <c r="F26" s="1"/>
  <c r="E35" i="6"/>
  <c r="D35"/>
  <c r="G29"/>
  <c r="G35" s="1"/>
  <c r="F29"/>
  <c r="F35" s="1"/>
  <c r="E29"/>
  <c r="D29"/>
  <c r="C29"/>
  <c r="C35" s="1"/>
  <c r="G28"/>
  <c r="F28"/>
  <c r="E28"/>
  <c r="D28"/>
  <c r="C28"/>
  <c r="G26"/>
  <c r="F26"/>
  <c r="E26"/>
  <c r="D26"/>
  <c r="C26"/>
  <c r="G35" i="5"/>
  <c r="F35"/>
  <c r="E35"/>
  <c r="D35"/>
  <c r="C35"/>
  <c r="G26"/>
  <c r="E26"/>
  <c r="D26"/>
  <c r="C26"/>
  <c r="F23"/>
  <c r="F26" s="1"/>
  <c r="G34" i="4"/>
  <c r="F34"/>
  <c r="E34"/>
  <c r="D34"/>
  <c r="C34"/>
  <c r="E27"/>
  <c r="G25"/>
  <c r="D25"/>
  <c r="F22"/>
  <c r="F25" s="1"/>
  <c r="E22"/>
  <c r="E25" s="1"/>
  <c r="D22"/>
  <c r="G34" i="3"/>
  <c r="F34"/>
  <c r="E34"/>
  <c r="D34"/>
  <c r="C34"/>
  <c r="G25"/>
  <c r="F25"/>
  <c r="E25"/>
  <c r="D25"/>
  <c r="G35" i="2" l="1"/>
  <c r="F29"/>
  <c r="F35" s="1"/>
  <c r="E29"/>
  <c r="E35" s="1"/>
  <c r="D29"/>
  <c r="D35" s="1"/>
  <c r="C29"/>
  <c r="C35" s="1"/>
  <c r="G26"/>
  <c r="F26"/>
  <c r="E26"/>
  <c r="D26"/>
  <c r="C21"/>
  <c r="C26" s="1"/>
  <c r="G35" i="1"/>
  <c r="F35"/>
  <c r="E35"/>
  <c r="D35"/>
  <c r="C35"/>
  <c r="G26"/>
  <c r="F26"/>
  <c r="E26"/>
  <c r="D26"/>
  <c r="C26"/>
</calcChain>
</file>

<file path=xl/sharedStrings.xml><?xml version="1.0" encoding="utf-8"?>
<sst xmlns="http://schemas.openxmlformats.org/spreadsheetml/2006/main" count="360" uniqueCount="77">
  <si>
    <t>УТВЕРЖДАЮ:</t>
  </si>
  <si>
    <t>Индивидуальный предприниматель    __________________ О.В. Белоусов</t>
  </si>
  <si>
    <t>Директор МАОУ "Трубичинской ООШ" _______________ В.А.Синицын</t>
  </si>
  <si>
    <t>Меню приготавливаемых блюд</t>
  </si>
  <si>
    <t>понедельник</t>
  </si>
  <si>
    <t>Возрастная категория:  7-11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</si>
  <si>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</si>
  <si>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</si>
  <si>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</si>
  <si>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</si>
  <si>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</si>
  <si>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</si>
  <si>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</si>
  <si>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</si>
  <si>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</si>
  <si>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</si>
  <si>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Каша рисовая жидкая молочная с  маслом и сахаром</t>
  </si>
  <si>
    <t>Хлеб пшеничный</t>
  </si>
  <si>
    <t>ПР</t>
  </si>
  <si>
    <t>Масло сливочное (порциями)</t>
  </si>
  <si>
    <t>Сыр российский</t>
  </si>
  <si>
    <t>Чай с сахаром</t>
  </si>
  <si>
    <t>итого за завтрак</t>
  </si>
  <si>
    <t>обед</t>
  </si>
  <si>
    <t>Салат из св.капусты</t>
  </si>
  <si>
    <t>Суп картофельный с горохом на мясном бульоне</t>
  </si>
  <si>
    <t>Гуляш</t>
  </si>
  <si>
    <t>290/330</t>
  </si>
  <si>
    <t>Греча отварная</t>
  </si>
  <si>
    <t>Напиток из сока фруктового персик-абрикос</t>
  </si>
  <si>
    <t>Хлеб ржано-пшеничный</t>
  </si>
  <si>
    <t>итого за обед</t>
  </si>
  <si>
    <t>Возрастная категория:  12 лет и старше</t>
  </si>
  <si>
    <t>Чай без сахара</t>
  </si>
  <si>
    <t>вторник</t>
  </si>
  <si>
    <t>Салат из моркови и яблок с сахаром и р/м</t>
  </si>
  <si>
    <t>Блинчики со сгущеным молоком</t>
  </si>
  <si>
    <t>150/30</t>
  </si>
  <si>
    <t>Чай "Каркаде" с сахаром</t>
  </si>
  <si>
    <t>200/15</t>
  </si>
  <si>
    <t>Помидоры свежие  в нарезке</t>
  </si>
  <si>
    <t>Щи из свежей капусты с картофелем на мясном бульоне</t>
  </si>
  <si>
    <t>Тефтели 1 вариант, соус сметанный с томатом</t>
  </si>
  <si>
    <t>278, 331</t>
  </si>
  <si>
    <t>Рис отварной</t>
  </si>
  <si>
    <t>Компот из свежих фруктов (яблок)</t>
  </si>
  <si>
    <t>160/40</t>
  </si>
  <si>
    <t>среда</t>
  </si>
  <si>
    <t>Каша овсяная жидкая молочная с маслом</t>
  </si>
  <si>
    <t>Какао с молоком</t>
  </si>
  <si>
    <t>Фрукт (яблоко)</t>
  </si>
  <si>
    <t>Салат витаминный (вариант 2)</t>
  </si>
  <si>
    <t>Суп куриный с вермишелью</t>
  </si>
  <si>
    <t xml:space="preserve">Котлета рыбная (минтай) </t>
  </si>
  <si>
    <t>Пюре картофельное с маслом</t>
  </si>
  <si>
    <t>150</t>
  </si>
  <si>
    <t>Кисель из яблок</t>
  </si>
  <si>
    <t>180</t>
  </si>
  <si>
    <t>четверг</t>
  </si>
  <si>
    <t>Огурцы свежие  в нарезке</t>
  </si>
  <si>
    <t xml:space="preserve">Омлет натуральный </t>
  </si>
  <si>
    <t>Чай  с лимоном</t>
  </si>
  <si>
    <t>Салат из свеклы отварной</t>
  </si>
  <si>
    <t>Рассольник ленинградский на мясном бульоне</t>
  </si>
  <si>
    <t>Плов из птицы</t>
  </si>
  <si>
    <t>Компот из смеси сухофруктов</t>
  </si>
  <si>
    <t>180/5</t>
  </si>
  <si>
    <t>Чай зеленый без сахара с лимоном</t>
  </si>
  <si>
    <t>пятница</t>
  </si>
  <si>
    <t>Каша гречневая рассыпчатая с молоком</t>
  </si>
  <si>
    <t>Чай  с сахаром</t>
  </si>
  <si>
    <t xml:space="preserve">Салат из моркови с раст.маслом </t>
  </si>
  <si>
    <t>Суп  фасолью</t>
  </si>
  <si>
    <t>Печень по-строгановски</t>
  </si>
  <si>
    <t xml:space="preserve">Макаронные изделия отварные </t>
  </si>
  <si>
    <t>Напиток из плодов шиповника</t>
  </si>
  <si>
    <t>Суп с фасолью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</si>
</sst>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1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9525</xdr:rowOff>
    </xdr:from>
    <xdr:to>
      <xdr:col>5</xdr:col>
      <xdr:colOff>98679</xdr:colOff>
      <xdr:row>7</xdr:row>
      <xdr:rowOff>123063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200275" y="9525"/>
          <a:ext cx="1403604" cy="15041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4</xdr:col>
      <xdr:colOff>403479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57400" y="0"/>
          <a:ext cx="1403604" cy="1504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0</xdr:rowOff>
    </xdr:from>
    <xdr:to>
      <xdr:col>5</xdr:col>
      <xdr:colOff>136779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238375" y="0"/>
          <a:ext cx="1403604" cy="15041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0</xdr:rowOff>
    </xdr:from>
    <xdr:to>
      <xdr:col>5</xdr:col>
      <xdr:colOff>327279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428875" y="0"/>
          <a:ext cx="1403604" cy="15041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4</xdr:col>
      <xdr:colOff>432054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85975" y="0"/>
          <a:ext cx="1403604" cy="15041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0</xdr:rowOff>
    </xdr:from>
    <xdr:to>
      <xdr:col>4</xdr:col>
      <xdr:colOff>298704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1952625" y="0"/>
          <a:ext cx="1403604" cy="1504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1009650</xdr:colOff>
      <xdr:row>0</xdr:row>
      <xdr:rowOff>0</xdr:rowOff>
    </xdr:from>
    <xdr:to>
      <xdr:col>4</xdr:col>
      <xdr:colOff>336804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1990725" y="0"/>
          <a:ext cx="1403604" cy="15041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0</xdr:row>
      <xdr:rowOff>0</xdr:rowOff>
    </xdr:from>
    <xdr:to>
      <xdr:col>5</xdr:col>
      <xdr:colOff>3429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105025" y="0"/>
          <a:ext cx="1403604" cy="15041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4</xdr:col>
      <xdr:colOff>441579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95500" y="0"/>
          <a:ext cx="1403604" cy="15041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0</xdr:row>
      <xdr:rowOff>0</xdr:rowOff>
    </xdr:from>
    <xdr:to>
      <xdr:col>4</xdr:col>
      <xdr:colOff>365379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19300" y="0"/>
          <a:ext cx="1403604" cy="1504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45;&#1053;&#1070;\&#1044;&#1077;&#1083;&#1072;&#1102;%20&#1086;&#1089;&#1077;&#1085;&#1100;-&#1079;&#1080;&#1084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7;&#1086;%20&#1076;&#1085;&#1103;&#1084;%20&#1058;&#1088;.&#1096;&#1082;.%2005-16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ед.1 д.1"/>
      <sheetName val="нед.1 д.1 (2)"/>
      <sheetName val="нед.1 д.2"/>
      <sheetName val="нед.1 д.2 (2)"/>
      <sheetName val="нед.1 д.3"/>
      <sheetName val="нед.1 д.3 (2)"/>
      <sheetName val="нед.1 д.4"/>
      <sheetName val="нед.1 д.4 (2)"/>
      <sheetName val="нед.1 д.5"/>
      <sheetName val="нед.1 д.5 (2)"/>
      <sheetName val="нед.2 д.6"/>
      <sheetName val="нед.2 д.6 (2)"/>
      <sheetName val="нед.2 д.7 "/>
      <sheetName val="нед.2 д.7  (2)"/>
      <sheetName val="нед.2 д.8 "/>
      <sheetName val="нед.2 д.8  (2)"/>
      <sheetName val="нед.2 д.9"/>
      <sheetName val="нед.2 д.9 (2)"/>
      <sheetName val="нед.2 д.10"/>
      <sheetName val="нед.2 д.10 (2)"/>
      <sheetName val="7-11"/>
      <sheetName val="12 ..."/>
    </sheetNames>
    <sheetDataSet>
      <sheetData sheetId="0">
        <row r="18">
          <cell r="C18">
            <v>200</v>
          </cell>
        </row>
        <row r="26">
          <cell r="C26">
            <v>60</v>
          </cell>
          <cell r="D26">
            <v>0.42</v>
          </cell>
          <cell r="E26">
            <v>0.06</v>
          </cell>
          <cell r="F26">
            <v>1.1399999999999999</v>
          </cell>
        </row>
      </sheetData>
      <sheetData sheetId="1"/>
      <sheetData sheetId="2">
        <row r="19">
          <cell r="D19">
            <v>3.64</v>
          </cell>
          <cell r="E19">
            <v>4.3</v>
          </cell>
          <cell r="F19">
            <v>36.67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D26">
            <v>1.63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ед.1 д.1"/>
      <sheetName val="нед.1 д.1 (2)"/>
      <sheetName val="нед.1 д.2"/>
      <sheetName val="нед.1 д.2 (2)"/>
      <sheetName val="нед.1 д.3"/>
      <sheetName val="нед.1 д.3 (2)"/>
      <sheetName val="нед.1 д.4"/>
      <sheetName val="нед.1 д.4 (2)"/>
      <sheetName val="нед.1 д.5"/>
      <sheetName val="нед.1 д.5 (2)"/>
      <sheetName val="нед.2 д.6"/>
      <sheetName val="нед.2 д.6 (2)"/>
      <sheetName val="нед.2 д.7 "/>
      <sheetName val="нед.2 д.7  (2)"/>
      <sheetName val="нед.2 д.8 "/>
      <sheetName val="нед.2 д.8  (2)"/>
      <sheetName val="нед.2 д.9"/>
      <sheetName val="нед.2 д.9 (2)"/>
      <sheetName val="нед.2 д.10"/>
      <sheetName val="нед.2 д.10 (2)"/>
    </sheetNames>
    <sheetDataSet>
      <sheetData sheetId="0"/>
      <sheetData sheetId="1"/>
      <sheetData sheetId="2"/>
      <sheetData sheetId="3"/>
      <sheetData sheetId="4">
        <row r="28">
          <cell r="C28">
            <v>60</v>
          </cell>
          <cell r="D28">
            <v>0.94</v>
          </cell>
          <cell r="E28">
            <v>3.61</v>
          </cell>
          <cell r="F28">
            <v>5.27</v>
          </cell>
          <cell r="G28">
            <v>57.42</v>
          </cell>
        </row>
        <row r="29">
          <cell r="C29">
            <v>200</v>
          </cell>
          <cell r="D29">
            <v>6.13</v>
          </cell>
          <cell r="E29">
            <v>6.86</v>
          </cell>
          <cell r="F29">
            <v>13.71</v>
          </cell>
          <cell r="G29">
            <v>141.13999999999999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J35"/>
  <sheetViews>
    <sheetView topLeftCell="A7" workbookViewId="0">
      <selection activeCell="C15" sqref="C15:E15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4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45187</v>
      </c>
      <c r="D15" s="12"/>
      <c r="E15" s="12"/>
    </row>
    <row r="16" spans="1:8" s="3" customFormat="1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9">
      <c r="A21" s="24" t="s">
        <v>15</v>
      </c>
      <c r="B21" s="25" t="s">
        <v>16</v>
      </c>
      <c r="C21" s="26">
        <v>200</v>
      </c>
      <c r="D21" s="26">
        <v>4.6500000000000004</v>
      </c>
      <c r="E21" s="26">
        <v>9.75</v>
      </c>
      <c r="F21" s="26">
        <v>39.450000000000003</v>
      </c>
      <c r="G21" s="26">
        <v>264.55</v>
      </c>
      <c r="H21" s="26">
        <v>182</v>
      </c>
    </row>
    <row r="22" spans="1:10" s="18" customFormat="1">
      <c r="A22" s="27"/>
      <c r="B22" s="28" t="s">
        <v>17</v>
      </c>
      <c r="C22" s="29">
        <v>60</v>
      </c>
      <c r="D22" s="30">
        <v>4.1900000000000004</v>
      </c>
      <c r="E22" s="30">
        <v>0.66</v>
      </c>
      <c r="F22" s="30">
        <v>27.6</v>
      </c>
      <c r="G22" s="30">
        <v>143.4</v>
      </c>
      <c r="H22" s="31" t="s">
        <v>18</v>
      </c>
    </row>
    <row r="23" spans="1:10" s="18" customFormat="1" ht="26.25">
      <c r="A23" s="27"/>
      <c r="B23" s="25" t="s">
        <v>19</v>
      </c>
      <c r="C23" s="32">
        <v>10</v>
      </c>
      <c r="D23" s="33">
        <v>0.06</v>
      </c>
      <c r="E23" s="33">
        <v>8.25</v>
      </c>
      <c r="F23" s="33">
        <v>0.08</v>
      </c>
      <c r="G23" s="33">
        <v>75</v>
      </c>
      <c r="H23" s="16">
        <v>14</v>
      </c>
    </row>
    <row r="24" spans="1:10" s="18" customFormat="1">
      <c r="A24" s="27"/>
      <c r="B24" s="25" t="s">
        <v>20</v>
      </c>
      <c r="C24" s="26">
        <v>15</v>
      </c>
      <c r="D24" s="34">
        <v>3.48</v>
      </c>
      <c r="E24" s="34">
        <v>4.43</v>
      </c>
      <c r="F24" s="34">
        <v>0</v>
      </c>
      <c r="G24" s="34">
        <v>54</v>
      </c>
      <c r="H24" s="26">
        <v>15</v>
      </c>
    </row>
    <row r="25" spans="1:10" s="8" customFormat="1" ht="14.25">
      <c r="A25" s="27"/>
      <c r="B25" s="25" t="s">
        <v>21</v>
      </c>
      <c r="C25" s="35">
        <v>200</v>
      </c>
      <c r="D25" s="33">
        <v>0.53</v>
      </c>
      <c r="E25" s="33">
        <v>0</v>
      </c>
      <c r="F25" s="33">
        <v>9.4700000000000006</v>
      </c>
      <c r="G25" s="33">
        <v>60</v>
      </c>
      <c r="H25" s="26">
        <v>376</v>
      </c>
    </row>
    <row r="26" spans="1:10" s="18" customFormat="1" ht="19.5" customHeight="1">
      <c r="A26" s="36" t="s">
        <v>22</v>
      </c>
      <c r="B26" s="37"/>
      <c r="C26" s="38">
        <f t="shared" ref="C26:F26" si="0">C21+C22+C23+C24+C25</f>
        <v>485</v>
      </c>
      <c r="D26" s="39">
        <f t="shared" si="0"/>
        <v>12.91</v>
      </c>
      <c r="E26" s="39">
        <f t="shared" si="0"/>
        <v>23.09</v>
      </c>
      <c r="F26" s="39">
        <f t="shared" si="0"/>
        <v>76.600000000000009</v>
      </c>
      <c r="G26" s="39">
        <f>G21+G22+G23+G24+G25</f>
        <v>596.95000000000005</v>
      </c>
      <c r="H26" s="40"/>
    </row>
    <row r="27" spans="1:10" s="18" customFormat="1">
      <c r="A27" s="36"/>
      <c r="B27" s="25"/>
      <c r="C27" s="20"/>
      <c r="D27" s="20"/>
      <c r="E27" s="20"/>
      <c r="F27" s="20"/>
      <c r="G27" s="20"/>
      <c r="H27" s="20"/>
    </row>
    <row r="28" spans="1:10" s="18" customFormat="1">
      <c r="A28" s="24" t="s">
        <v>23</v>
      </c>
      <c r="B28" s="28" t="s">
        <v>24</v>
      </c>
      <c r="C28" s="41">
        <v>60</v>
      </c>
      <c r="D28" s="42">
        <v>1.02</v>
      </c>
      <c r="E28" s="42">
        <v>3</v>
      </c>
      <c r="F28" s="42">
        <v>6.07</v>
      </c>
      <c r="G28" s="42">
        <v>52.42</v>
      </c>
      <c r="H28" s="26">
        <v>47</v>
      </c>
    </row>
    <row r="29" spans="1:10" s="18" customFormat="1" ht="39">
      <c r="A29" s="27"/>
      <c r="B29" s="25" t="s">
        <v>25</v>
      </c>
      <c r="C29" s="43">
        <v>200</v>
      </c>
      <c r="D29" s="33">
        <v>5.86</v>
      </c>
      <c r="E29" s="33">
        <v>7.1</v>
      </c>
      <c r="F29" s="33">
        <v>13.44</v>
      </c>
      <c r="G29" s="33">
        <v>137.87</v>
      </c>
      <c r="H29" s="26">
        <v>87</v>
      </c>
    </row>
    <row r="30" spans="1:10" s="18" customFormat="1">
      <c r="A30" s="27"/>
      <c r="B30" s="44" t="s">
        <v>26</v>
      </c>
      <c r="C30" s="45">
        <v>100</v>
      </c>
      <c r="D30" s="46">
        <v>9.93</v>
      </c>
      <c r="E30" s="46">
        <v>10.47</v>
      </c>
      <c r="F30" s="46">
        <v>5.93</v>
      </c>
      <c r="G30" s="46">
        <v>150</v>
      </c>
      <c r="H30" s="26" t="s">
        <v>27</v>
      </c>
    </row>
    <row r="31" spans="1:10" s="18" customFormat="1" ht="19.5" customHeight="1">
      <c r="A31" s="27"/>
      <c r="B31" s="47" t="s">
        <v>28</v>
      </c>
      <c r="C31" s="48">
        <v>150</v>
      </c>
      <c r="D31" s="34">
        <v>3.64</v>
      </c>
      <c r="E31" s="34">
        <v>4.3</v>
      </c>
      <c r="F31" s="34">
        <v>36.67</v>
      </c>
      <c r="G31" s="34">
        <v>193.95</v>
      </c>
      <c r="H31" s="26">
        <v>305</v>
      </c>
    </row>
    <row r="32" spans="1:10" s="18" customFormat="1" ht="39">
      <c r="A32" s="27"/>
      <c r="B32" s="49" t="s">
        <v>29</v>
      </c>
      <c r="C32" s="43">
        <v>200</v>
      </c>
      <c r="D32" s="33">
        <v>0</v>
      </c>
      <c r="E32" s="33">
        <v>0</v>
      </c>
      <c r="F32" s="33">
        <v>21</v>
      </c>
      <c r="G32" s="33">
        <v>84</v>
      </c>
      <c r="H32" s="26" t="s">
        <v>18</v>
      </c>
    </row>
    <row r="33" spans="1:8" s="18" customFormat="1">
      <c r="A33" s="27"/>
      <c r="B33" s="50" t="s">
        <v>17</v>
      </c>
      <c r="C33" s="32">
        <v>20</v>
      </c>
      <c r="D33" s="51">
        <v>1.39</v>
      </c>
      <c r="E33" s="51">
        <v>0.22</v>
      </c>
      <c r="F33" s="51">
        <v>9.1999999999999993</v>
      </c>
      <c r="G33" s="51">
        <v>47.8</v>
      </c>
      <c r="H33" s="26" t="s">
        <v>18</v>
      </c>
    </row>
    <row r="34" spans="1:8" s="56" customFormat="1" ht="25.5">
      <c r="A34" s="52"/>
      <c r="B34" s="53" t="s">
        <v>30</v>
      </c>
      <c r="C34" s="54">
        <v>50</v>
      </c>
      <c r="D34" s="55">
        <v>3.25</v>
      </c>
      <c r="E34" s="55">
        <v>0.55000000000000004</v>
      </c>
      <c r="F34" s="55">
        <v>23.05</v>
      </c>
      <c r="G34" s="55">
        <v>114.95</v>
      </c>
      <c r="H34" s="26" t="s">
        <v>18</v>
      </c>
    </row>
    <row r="35" spans="1:8" s="56" customFormat="1">
      <c r="A35" s="37" t="s">
        <v>31</v>
      </c>
      <c r="B35" s="25"/>
      <c r="C35" s="57">
        <f t="shared" ref="C35:F35" si="1">C29+C30+C32+C33+C31+C34+C28</f>
        <v>780</v>
      </c>
      <c r="D35" s="58">
        <f t="shared" si="1"/>
        <v>25.09</v>
      </c>
      <c r="E35" s="58">
        <f t="shared" si="1"/>
        <v>25.64</v>
      </c>
      <c r="F35" s="58">
        <f t="shared" si="1"/>
        <v>115.35999999999999</v>
      </c>
      <c r="G35" s="58">
        <f>G29+G30+G32+G33+G31+G34+G28</f>
        <v>780.99</v>
      </c>
      <c r="H35" s="25"/>
    </row>
  </sheetData>
  <mergeCells count="11">
    <mergeCell ref="A20:H20"/>
    <mergeCell ref="A21:A25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35"/>
  <sheetViews>
    <sheetView topLeftCell="A10" workbookViewId="0">
      <selection activeCell="M28" sqref="M28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68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45191</v>
      </c>
      <c r="D15" s="12"/>
      <c r="E15" s="12"/>
    </row>
    <row r="16" spans="1:8" s="3" customFormat="1" ht="15.75" customHeight="1">
      <c r="A16" s="13" t="s">
        <v>32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9">
      <c r="A21" s="24" t="s">
        <v>15</v>
      </c>
      <c r="B21" s="25" t="s">
        <v>69</v>
      </c>
      <c r="C21" s="16">
        <v>250</v>
      </c>
      <c r="D21" s="60">
        <v>11.09</v>
      </c>
      <c r="E21" s="60">
        <v>6.09</v>
      </c>
      <c r="F21" s="60">
        <v>39.25</v>
      </c>
      <c r="G21" s="60">
        <v>253.34</v>
      </c>
      <c r="H21" s="16">
        <v>171</v>
      </c>
    </row>
    <row r="22" spans="1:10" s="18" customFormat="1">
      <c r="A22" s="27"/>
      <c r="B22" s="25" t="s">
        <v>70</v>
      </c>
      <c r="C22" s="35">
        <v>200</v>
      </c>
      <c r="D22" s="33">
        <v>0.53</v>
      </c>
      <c r="E22" s="33">
        <v>0</v>
      </c>
      <c r="F22" s="33">
        <v>9.4700000000000006</v>
      </c>
      <c r="G22" s="33">
        <v>60</v>
      </c>
      <c r="H22" s="16">
        <v>376</v>
      </c>
    </row>
    <row r="23" spans="1:10" s="18" customFormat="1">
      <c r="A23" s="27"/>
      <c r="B23" s="28" t="s">
        <v>17</v>
      </c>
      <c r="C23" s="29">
        <v>60</v>
      </c>
      <c r="D23" s="30">
        <v>4.1900000000000004</v>
      </c>
      <c r="E23" s="30">
        <v>0.66</v>
      </c>
      <c r="F23" s="30">
        <v>27.6</v>
      </c>
      <c r="G23" s="30">
        <v>143.4</v>
      </c>
      <c r="H23" s="31" t="s">
        <v>18</v>
      </c>
    </row>
    <row r="24" spans="1:10" s="18" customFormat="1" ht="26.25">
      <c r="A24" s="27"/>
      <c r="B24" s="25" t="s">
        <v>19</v>
      </c>
      <c r="C24" s="32">
        <v>15</v>
      </c>
      <c r="D24" s="33">
        <v>0.09</v>
      </c>
      <c r="E24" s="33">
        <v>12.38</v>
      </c>
      <c r="F24" s="33">
        <v>0.12</v>
      </c>
      <c r="G24" s="33">
        <v>112.5</v>
      </c>
      <c r="H24" s="16">
        <v>14</v>
      </c>
    </row>
    <row r="25" spans="1:10" s="18" customFormat="1">
      <c r="A25" s="27"/>
      <c r="B25" s="25" t="s">
        <v>20</v>
      </c>
      <c r="C25" s="26">
        <v>30</v>
      </c>
      <c r="D25" s="34">
        <v>6.96</v>
      </c>
      <c r="E25" s="34">
        <v>8.86</v>
      </c>
      <c r="F25" s="34">
        <v>0</v>
      </c>
      <c r="G25" s="34">
        <v>108</v>
      </c>
      <c r="H25" s="26">
        <v>15</v>
      </c>
    </row>
    <row r="26" spans="1:10" s="18" customFormat="1" ht="19.5" customHeight="1">
      <c r="A26" s="36" t="s">
        <v>22</v>
      </c>
      <c r="B26" s="37"/>
      <c r="C26" s="38">
        <f t="shared" ref="C26:F26" si="0">C21+C22+C23+C24+C25</f>
        <v>555</v>
      </c>
      <c r="D26" s="39">
        <f t="shared" si="0"/>
        <v>22.86</v>
      </c>
      <c r="E26" s="39">
        <f t="shared" si="0"/>
        <v>27.990000000000002</v>
      </c>
      <c r="F26" s="39">
        <f t="shared" si="0"/>
        <v>76.44</v>
      </c>
      <c r="G26" s="39">
        <f>G21+G22+G23+G24+G25</f>
        <v>677.24</v>
      </c>
      <c r="H26" s="36"/>
    </row>
    <row r="27" spans="1:10" s="18" customFormat="1">
      <c r="A27" s="36"/>
      <c r="B27" s="25"/>
      <c r="C27" s="20"/>
      <c r="D27" s="20"/>
      <c r="E27" s="20"/>
      <c r="F27" s="20"/>
      <c r="G27" s="20"/>
      <c r="H27" s="20"/>
    </row>
    <row r="28" spans="1:10" s="18" customFormat="1" ht="30" customHeight="1">
      <c r="A28" s="24" t="s">
        <v>23</v>
      </c>
      <c r="B28" s="28" t="s">
        <v>71</v>
      </c>
      <c r="C28" s="63">
        <v>100</v>
      </c>
      <c r="D28" s="34">
        <v>1.63</v>
      </c>
      <c r="E28" s="34">
        <v>5.08</v>
      </c>
      <c r="F28" s="34">
        <v>12.4</v>
      </c>
      <c r="G28" s="34">
        <v>85.3</v>
      </c>
      <c r="H28" s="16">
        <v>58</v>
      </c>
    </row>
    <row r="29" spans="1:10" s="18" customFormat="1">
      <c r="A29" s="27"/>
      <c r="B29" s="44" t="s">
        <v>76</v>
      </c>
      <c r="C29" s="43">
        <v>250</v>
      </c>
      <c r="D29" s="33">
        <v>9.2799999999999994</v>
      </c>
      <c r="E29" s="33">
        <v>8.6300000000000008</v>
      </c>
      <c r="F29" s="33">
        <v>17.100000000000001</v>
      </c>
      <c r="G29" s="33">
        <v>174.59</v>
      </c>
      <c r="H29" s="26">
        <v>119</v>
      </c>
    </row>
    <row r="30" spans="1:10" s="18" customFormat="1" ht="25.5">
      <c r="A30" s="27"/>
      <c r="B30" s="50" t="s">
        <v>73</v>
      </c>
      <c r="C30" s="63">
        <v>115</v>
      </c>
      <c r="D30" s="34">
        <v>17.829999999999998</v>
      </c>
      <c r="E30" s="34">
        <v>17.02</v>
      </c>
      <c r="F30" s="34">
        <v>5.67</v>
      </c>
      <c r="G30" s="34">
        <v>281.33999999999997</v>
      </c>
      <c r="H30" s="32">
        <v>254</v>
      </c>
    </row>
    <row r="31" spans="1:10" s="18" customFormat="1" ht="25.5">
      <c r="A31" s="27"/>
      <c r="B31" s="47" t="s">
        <v>74</v>
      </c>
      <c r="C31" s="63">
        <v>180</v>
      </c>
      <c r="D31" s="34">
        <v>5.35</v>
      </c>
      <c r="E31" s="34">
        <v>6.91</v>
      </c>
      <c r="F31" s="34">
        <v>36.54</v>
      </c>
      <c r="G31" s="34">
        <v>234.84</v>
      </c>
      <c r="H31" s="26">
        <v>202</v>
      </c>
    </row>
    <row r="32" spans="1:10" s="18" customFormat="1" ht="26.25">
      <c r="A32" s="27"/>
      <c r="B32" s="25" t="s">
        <v>75</v>
      </c>
      <c r="C32" s="16">
        <v>200</v>
      </c>
      <c r="D32" s="16">
        <v>0.68</v>
      </c>
      <c r="E32" s="16">
        <v>0.3</v>
      </c>
      <c r="F32" s="16">
        <v>20.76</v>
      </c>
      <c r="G32" s="16">
        <v>88.2</v>
      </c>
      <c r="H32" s="16">
        <v>388</v>
      </c>
    </row>
    <row r="33" spans="1:8" s="18" customFormat="1">
      <c r="A33" s="27"/>
      <c r="B33" s="50" t="s">
        <v>17</v>
      </c>
      <c r="C33" s="32">
        <v>20</v>
      </c>
      <c r="D33" s="51">
        <v>1.39</v>
      </c>
      <c r="E33" s="51">
        <v>0.22</v>
      </c>
      <c r="F33" s="51">
        <v>9.1999999999999993</v>
      </c>
      <c r="G33" s="51">
        <v>47.8</v>
      </c>
      <c r="H33" s="26" t="s">
        <v>18</v>
      </c>
    </row>
    <row r="34" spans="1:8" s="56" customFormat="1" ht="25.5">
      <c r="A34" s="52"/>
      <c r="B34" s="53" t="s">
        <v>30</v>
      </c>
      <c r="C34" s="54">
        <v>60</v>
      </c>
      <c r="D34" s="55">
        <f>3.2625*1.2</f>
        <v>3.915</v>
      </c>
      <c r="E34" s="55">
        <f>0.55*1.2</f>
        <v>0.66</v>
      </c>
      <c r="F34" s="55">
        <f>23.0375*1.2</f>
        <v>27.645</v>
      </c>
      <c r="G34" s="55">
        <f>114.95*1.2</f>
        <v>137.94</v>
      </c>
      <c r="H34" s="26" t="s">
        <v>18</v>
      </c>
    </row>
    <row r="35" spans="1:8" s="56" customFormat="1">
      <c r="A35" s="37" t="s">
        <v>31</v>
      </c>
      <c r="B35" s="25"/>
      <c r="C35" s="57">
        <f t="shared" ref="C35:F35" si="1">C29+C31+C32+C33+C34+C28+C30</f>
        <v>925</v>
      </c>
      <c r="D35" s="58">
        <f t="shared" si="1"/>
        <v>40.074999999999996</v>
      </c>
      <c r="E35" s="58">
        <f t="shared" si="1"/>
        <v>38.820000000000007</v>
      </c>
      <c r="F35" s="58">
        <f t="shared" si="1"/>
        <v>129.315</v>
      </c>
      <c r="G35" s="58">
        <f>G29+G31+G32+G33+G34+G28+G30</f>
        <v>1050.0099999999998</v>
      </c>
      <c r="H35" s="25"/>
    </row>
  </sheetData>
  <mergeCells count="11">
    <mergeCell ref="A20:H20"/>
    <mergeCell ref="A21:A25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35"/>
  <sheetViews>
    <sheetView topLeftCell="A13" workbookViewId="0">
      <selection activeCell="C15" sqref="C15:E15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4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45187</v>
      </c>
      <c r="D15" s="12"/>
      <c r="E15" s="12"/>
    </row>
    <row r="16" spans="1:8" s="3" customFormat="1" ht="15.75">
      <c r="A16" s="13" t="s">
        <v>32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9">
      <c r="A21" s="24" t="s">
        <v>15</v>
      </c>
      <c r="B21" s="25" t="s">
        <v>16</v>
      </c>
      <c r="C21" s="26">
        <f>'[1]нед.1 д.1'!C18/200*250</f>
        <v>250</v>
      </c>
      <c r="D21" s="33">
        <v>5.8</v>
      </c>
      <c r="E21" s="33">
        <v>12.18</v>
      </c>
      <c r="F21" s="33">
        <v>49.32</v>
      </c>
      <c r="G21" s="33">
        <v>330.68</v>
      </c>
      <c r="H21" s="26">
        <v>182</v>
      </c>
    </row>
    <row r="22" spans="1:10" s="18" customFormat="1">
      <c r="A22" s="27"/>
      <c r="B22" s="28" t="s">
        <v>17</v>
      </c>
      <c r="C22" s="29">
        <v>70</v>
      </c>
      <c r="D22" s="30">
        <v>4.8899999999999997</v>
      </c>
      <c r="E22" s="30">
        <v>0.77</v>
      </c>
      <c r="F22" s="30">
        <v>32.200000000000003</v>
      </c>
      <c r="G22" s="30">
        <v>167.3</v>
      </c>
      <c r="H22" s="31" t="s">
        <v>18</v>
      </c>
    </row>
    <row r="23" spans="1:10" s="18" customFormat="1" ht="26.25">
      <c r="A23" s="27"/>
      <c r="B23" s="25" t="s">
        <v>19</v>
      </c>
      <c r="C23" s="32">
        <v>10</v>
      </c>
      <c r="D23" s="33">
        <v>0.06</v>
      </c>
      <c r="E23" s="33">
        <v>8.25</v>
      </c>
      <c r="F23" s="33">
        <v>0.08</v>
      </c>
      <c r="G23" s="33">
        <v>75</v>
      </c>
      <c r="H23" s="16">
        <v>14</v>
      </c>
    </row>
    <row r="24" spans="1:10" s="18" customFormat="1">
      <c r="A24" s="27"/>
      <c r="B24" s="25" t="s">
        <v>20</v>
      </c>
      <c r="C24" s="26">
        <v>30</v>
      </c>
      <c r="D24" s="34">
        <v>6.96</v>
      </c>
      <c r="E24" s="34">
        <v>8.86</v>
      </c>
      <c r="F24" s="34">
        <v>0</v>
      </c>
      <c r="G24" s="34">
        <v>108</v>
      </c>
      <c r="H24" s="26">
        <v>15</v>
      </c>
    </row>
    <row r="25" spans="1:10" s="8" customFormat="1" ht="14.25">
      <c r="A25" s="27"/>
      <c r="B25" s="25" t="s">
        <v>33</v>
      </c>
      <c r="C25" s="35">
        <v>200</v>
      </c>
      <c r="D25" s="33">
        <v>7.0000000000000007E-2</v>
      </c>
      <c r="E25" s="33">
        <v>0.02</v>
      </c>
      <c r="F25" s="33">
        <v>0</v>
      </c>
      <c r="G25" s="33">
        <v>0.7</v>
      </c>
      <c r="H25" s="26">
        <v>376</v>
      </c>
    </row>
    <row r="26" spans="1:10" s="18" customFormat="1" ht="19.5" customHeight="1">
      <c r="A26" s="36" t="s">
        <v>22</v>
      </c>
      <c r="B26" s="37"/>
      <c r="C26" s="38">
        <f t="shared" ref="C26:F26" si="0">C21+C22+C23+C24+C25</f>
        <v>560</v>
      </c>
      <c r="D26" s="39">
        <f t="shared" si="0"/>
        <v>17.78</v>
      </c>
      <c r="E26" s="39">
        <f t="shared" si="0"/>
        <v>30.08</v>
      </c>
      <c r="F26" s="39">
        <f t="shared" si="0"/>
        <v>81.600000000000009</v>
      </c>
      <c r="G26" s="59">
        <f>G21+G22+G23+G24+G25</f>
        <v>681.68000000000006</v>
      </c>
      <c r="H26" s="40"/>
    </row>
    <row r="27" spans="1:10" s="18" customFormat="1">
      <c r="A27" s="36"/>
      <c r="B27" s="25"/>
      <c r="C27" s="20"/>
      <c r="D27" s="20"/>
      <c r="E27" s="20"/>
      <c r="F27" s="20"/>
      <c r="G27" s="20"/>
      <c r="H27" s="20"/>
    </row>
    <row r="28" spans="1:10" s="18" customFormat="1">
      <c r="A28" s="24" t="s">
        <v>23</v>
      </c>
      <c r="B28" s="28" t="s">
        <v>24</v>
      </c>
      <c r="C28" s="41">
        <v>100</v>
      </c>
      <c r="D28" s="42">
        <v>1.1000000000000001</v>
      </c>
      <c r="E28" s="42">
        <v>6.05</v>
      </c>
      <c r="F28" s="42">
        <v>3.78</v>
      </c>
      <c r="G28" s="42">
        <v>73.900000000000006</v>
      </c>
      <c r="H28" s="26">
        <v>29</v>
      </c>
    </row>
    <row r="29" spans="1:10" s="18" customFormat="1" ht="39">
      <c r="A29" s="27"/>
      <c r="B29" s="25" t="s">
        <v>25</v>
      </c>
      <c r="C29" s="43">
        <f>'[1]нед.1 д.1'!C26/200*250</f>
        <v>75</v>
      </c>
      <c r="D29" s="33">
        <f>'[1]нед.1 д.1'!D26/200*250</f>
        <v>0.52500000000000002</v>
      </c>
      <c r="E29" s="33">
        <f>'[1]нед.1 д.1'!E26/200*250</f>
        <v>7.4999999999999997E-2</v>
      </c>
      <c r="F29" s="33">
        <f>'[1]нед.1 д.1'!F26/200*250</f>
        <v>1.4249999999999998</v>
      </c>
      <c r="G29" s="33">
        <v>172.34</v>
      </c>
      <c r="H29" s="26">
        <v>87</v>
      </c>
    </row>
    <row r="30" spans="1:10" s="18" customFormat="1">
      <c r="A30" s="27"/>
      <c r="B30" s="44" t="s">
        <v>26</v>
      </c>
      <c r="C30" s="45">
        <v>100</v>
      </c>
      <c r="D30" s="46">
        <v>10.93</v>
      </c>
      <c r="E30" s="46">
        <v>10.47</v>
      </c>
      <c r="F30" s="46">
        <v>2.93</v>
      </c>
      <c r="G30" s="46">
        <v>150</v>
      </c>
      <c r="H30" s="26" t="s">
        <v>27</v>
      </c>
    </row>
    <row r="31" spans="1:10" s="18" customFormat="1" ht="18.75" customHeight="1">
      <c r="A31" s="27"/>
      <c r="B31" s="47" t="s">
        <v>28</v>
      </c>
      <c r="C31" s="48">
        <v>180</v>
      </c>
      <c r="D31" s="48">
        <v>4.3600000000000003</v>
      </c>
      <c r="E31" s="48">
        <v>5.16</v>
      </c>
      <c r="F31" s="48">
        <v>44</v>
      </c>
      <c r="G31" s="48">
        <v>232.74</v>
      </c>
      <c r="H31" s="26">
        <v>305</v>
      </c>
    </row>
    <row r="32" spans="1:10" s="18" customFormat="1" ht="39">
      <c r="A32" s="27"/>
      <c r="B32" s="49" t="s">
        <v>29</v>
      </c>
      <c r="C32" s="43">
        <v>200</v>
      </c>
      <c r="D32" s="33">
        <v>0</v>
      </c>
      <c r="E32" s="33">
        <v>0</v>
      </c>
      <c r="F32" s="33">
        <v>21</v>
      </c>
      <c r="G32" s="33">
        <v>84</v>
      </c>
      <c r="H32" s="26" t="s">
        <v>18</v>
      </c>
    </row>
    <row r="33" spans="1:8" s="18" customFormat="1">
      <c r="A33" s="27"/>
      <c r="B33" s="50" t="s">
        <v>17</v>
      </c>
      <c r="C33" s="19">
        <v>25</v>
      </c>
      <c r="D33" s="19">
        <v>1.63</v>
      </c>
      <c r="E33" s="19">
        <v>0.28000000000000003</v>
      </c>
      <c r="F33" s="19">
        <v>11.52</v>
      </c>
      <c r="G33" s="19">
        <v>57.48</v>
      </c>
      <c r="H33" s="26" t="s">
        <v>18</v>
      </c>
    </row>
    <row r="34" spans="1:8" s="56" customFormat="1" ht="25.5">
      <c r="A34" s="52"/>
      <c r="B34" s="53" t="s">
        <v>30</v>
      </c>
      <c r="C34" s="54">
        <v>50</v>
      </c>
      <c r="D34" s="55">
        <v>3.25</v>
      </c>
      <c r="E34" s="55">
        <v>0.55000000000000004</v>
      </c>
      <c r="F34" s="55">
        <v>23.05</v>
      </c>
      <c r="G34" s="55">
        <v>114.95</v>
      </c>
      <c r="H34" s="26" t="s">
        <v>18</v>
      </c>
    </row>
    <row r="35" spans="1:8" s="56" customFormat="1">
      <c r="A35" s="37" t="s">
        <v>31</v>
      </c>
      <c r="B35" s="25"/>
      <c r="C35" s="57">
        <f t="shared" ref="C35:F35" si="1">C29+C30+C32+C33+C31+C34+C28</f>
        <v>730</v>
      </c>
      <c r="D35" s="58">
        <f t="shared" si="1"/>
        <v>21.795000000000002</v>
      </c>
      <c r="E35" s="58">
        <f t="shared" si="1"/>
        <v>22.585000000000001</v>
      </c>
      <c r="F35" s="58">
        <f t="shared" si="1"/>
        <v>107.705</v>
      </c>
      <c r="G35" s="58">
        <f>G29+G30+G32+G33+G31+G34+G28</f>
        <v>885.41000000000008</v>
      </c>
      <c r="H35" s="25"/>
    </row>
  </sheetData>
  <mergeCells count="11">
    <mergeCell ref="A20:H20"/>
    <mergeCell ref="A21:A25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34"/>
  <sheetViews>
    <sheetView topLeftCell="A10" workbookViewId="0">
      <selection activeCell="C15" sqref="C15:E15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34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45188</v>
      </c>
      <c r="D15" s="12"/>
      <c r="E15" s="12"/>
    </row>
    <row r="16" spans="1:8" s="3" customFormat="1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41.25" customHeight="1">
      <c r="A21" s="24" t="s">
        <v>15</v>
      </c>
      <c r="B21" s="25" t="s">
        <v>35</v>
      </c>
      <c r="C21" s="16">
        <v>60</v>
      </c>
      <c r="D21" s="60">
        <v>1.91</v>
      </c>
      <c r="E21" s="60">
        <v>1.24</v>
      </c>
      <c r="F21" s="60">
        <v>13.48</v>
      </c>
      <c r="G21" s="16">
        <v>72.709999999999994</v>
      </c>
      <c r="H21" s="16">
        <v>65</v>
      </c>
    </row>
    <row r="22" spans="1:10" s="18" customFormat="1" ht="28.5" customHeight="1">
      <c r="A22" s="27"/>
      <c r="B22" s="50" t="s">
        <v>36</v>
      </c>
      <c r="C22" s="61" t="s">
        <v>37</v>
      </c>
      <c r="D22" s="60">
        <v>10.7</v>
      </c>
      <c r="E22" s="60">
        <v>5.56</v>
      </c>
      <c r="F22" s="60">
        <v>60.71</v>
      </c>
      <c r="G22" s="16">
        <v>347.95</v>
      </c>
      <c r="H22" s="16">
        <v>399</v>
      </c>
    </row>
    <row r="23" spans="1:10" s="18" customFormat="1" ht="26.25">
      <c r="A23" s="27"/>
      <c r="B23" s="25" t="s">
        <v>38</v>
      </c>
      <c r="C23" s="62" t="s">
        <v>39</v>
      </c>
      <c r="D23" s="33">
        <v>0.53</v>
      </c>
      <c r="E23" s="33">
        <v>0</v>
      </c>
      <c r="F23" s="33">
        <v>9.4700000000000006</v>
      </c>
      <c r="G23" s="33">
        <v>60</v>
      </c>
      <c r="H23" s="16">
        <v>376</v>
      </c>
    </row>
    <row r="24" spans="1:10" s="18" customFormat="1" ht="20.25" customHeight="1">
      <c r="A24" s="27"/>
      <c r="B24" s="28" t="s">
        <v>17</v>
      </c>
      <c r="C24" s="32">
        <v>40</v>
      </c>
      <c r="D24" s="51">
        <v>3.49</v>
      </c>
      <c r="E24" s="51">
        <v>0.55000000000000004</v>
      </c>
      <c r="F24" s="51">
        <v>23</v>
      </c>
      <c r="G24" s="51">
        <v>119.5</v>
      </c>
      <c r="H24" s="31" t="s">
        <v>18</v>
      </c>
    </row>
    <row r="25" spans="1:10" s="18" customFormat="1" ht="19.5" customHeight="1">
      <c r="A25" s="36" t="s">
        <v>22</v>
      </c>
      <c r="B25" s="37"/>
      <c r="C25" s="38">
        <v>505</v>
      </c>
      <c r="D25" s="39">
        <f t="shared" ref="D25:F25" si="0">D21+D22+D23+D24</f>
        <v>16.63</v>
      </c>
      <c r="E25" s="39">
        <f t="shared" si="0"/>
        <v>7.35</v>
      </c>
      <c r="F25" s="39">
        <f t="shared" si="0"/>
        <v>106.66</v>
      </c>
      <c r="G25" s="39">
        <f>G21+G22+G23+G24</f>
        <v>600.16</v>
      </c>
      <c r="H25" s="36"/>
    </row>
    <row r="26" spans="1:10" s="18" customFormat="1">
      <c r="A26" s="36"/>
      <c r="B26" s="25"/>
      <c r="C26" s="20"/>
      <c r="D26" s="20"/>
      <c r="E26" s="20"/>
      <c r="F26" s="20"/>
      <c r="G26" s="20"/>
      <c r="H26" s="20"/>
    </row>
    <row r="27" spans="1:10" s="18" customFormat="1" ht="25.5">
      <c r="A27" s="24" t="s">
        <v>23</v>
      </c>
      <c r="B27" s="44" t="s">
        <v>40</v>
      </c>
      <c r="C27" s="43">
        <v>60</v>
      </c>
      <c r="D27" s="33">
        <v>0.66</v>
      </c>
      <c r="E27" s="33">
        <v>0</v>
      </c>
      <c r="F27" s="33">
        <v>2.2799999999999998</v>
      </c>
      <c r="G27" s="33">
        <v>13.2</v>
      </c>
      <c r="H27" s="26">
        <v>71</v>
      </c>
    </row>
    <row r="28" spans="1:10" s="18" customFormat="1" ht="51">
      <c r="A28" s="27"/>
      <c r="B28" s="47" t="s">
        <v>41</v>
      </c>
      <c r="C28" s="63">
        <v>200</v>
      </c>
      <c r="D28" s="34">
        <v>7.77</v>
      </c>
      <c r="E28" s="34">
        <v>7.15</v>
      </c>
      <c r="F28" s="34">
        <v>6.75</v>
      </c>
      <c r="G28" s="34">
        <v>129.97999999999999</v>
      </c>
      <c r="H28" s="26">
        <v>88</v>
      </c>
    </row>
    <row r="29" spans="1:10" s="18" customFormat="1" ht="39" customHeight="1">
      <c r="A29" s="27"/>
      <c r="B29" s="44" t="s">
        <v>42</v>
      </c>
      <c r="C29" s="45">
        <v>110</v>
      </c>
      <c r="D29" s="46">
        <v>10.83</v>
      </c>
      <c r="E29" s="46">
        <v>14.8</v>
      </c>
      <c r="F29" s="46">
        <v>11.34</v>
      </c>
      <c r="G29" s="46">
        <v>237</v>
      </c>
      <c r="H29" s="16" t="s">
        <v>43</v>
      </c>
    </row>
    <row r="30" spans="1:10" s="18" customFormat="1">
      <c r="A30" s="27"/>
      <c r="B30" s="47" t="s">
        <v>44</v>
      </c>
      <c r="C30" s="48">
        <v>150</v>
      </c>
      <c r="D30" s="34">
        <v>3.64</v>
      </c>
      <c r="E30" s="34">
        <v>4.3</v>
      </c>
      <c r="F30" s="34">
        <v>36.67</v>
      </c>
      <c r="G30" s="34">
        <v>193.95</v>
      </c>
      <c r="H30" s="26">
        <v>305</v>
      </c>
    </row>
    <row r="31" spans="1:10" s="18" customFormat="1" ht="26.25" customHeight="1">
      <c r="A31" s="27"/>
      <c r="B31" s="44" t="s">
        <v>45</v>
      </c>
      <c r="C31" s="43">
        <v>200</v>
      </c>
      <c r="D31" s="33">
        <v>0.16</v>
      </c>
      <c r="E31" s="33">
        <v>0.16</v>
      </c>
      <c r="F31" s="33">
        <v>27.88</v>
      </c>
      <c r="G31" s="33">
        <v>114.6</v>
      </c>
      <c r="H31" s="16">
        <v>389</v>
      </c>
    </row>
    <row r="32" spans="1:10" s="18" customFormat="1">
      <c r="A32" s="27"/>
      <c r="B32" s="50" t="s">
        <v>17</v>
      </c>
      <c r="C32" s="32">
        <v>20</v>
      </c>
      <c r="D32" s="51">
        <v>1.39</v>
      </c>
      <c r="E32" s="51">
        <v>0.22</v>
      </c>
      <c r="F32" s="51">
        <v>9.1999999999999993</v>
      </c>
      <c r="G32" s="51">
        <v>47.8</v>
      </c>
      <c r="H32" s="26" t="s">
        <v>18</v>
      </c>
    </row>
    <row r="33" spans="1:8" s="56" customFormat="1" ht="25.5">
      <c r="A33" s="52"/>
      <c r="B33" s="53" t="s">
        <v>30</v>
      </c>
      <c r="C33" s="54">
        <v>40</v>
      </c>
      <c r="D33" s="55">
        <v>2.6</v>
      </c>
      <c r="E33" s="55">
        <v>0.44</v>
      </c>
      <c r="F33" s="55">
        <v>18.440000000000001</v>
      </c>
      <c r="G33" s="55">
        <v>91.96</v>
      </c>
      <c r="H33" s="26" t="s">
        <v>18</v>
      </c>
    </row>
    <row r="34" spans="1:8" s="56" customFormat="1">
      <c r="A34" s="37" t="s">
        <v>31</v>
      </c>
      <c r="B34" s="25"/>
      <c r="C34" s="57">
        <f>C28+C29+C31+C32+C30+C33+C27</f>
        <v>780</v>
      </c>
      <c r="D34" s="58">
        <f>D28+D29+D31+D32+D30+D33+D27</f>
        <v>27.050000000000004</v>
      </c>
      <c r="E34" s="58">
        <f>E28+E29+E31+E32+E30+E33+E27</f>
        <v>27.070000000000004</v>
      </c>
      <c r="F34" s="58">
        <f>F28+F29+F31+F32+F30+F33+F27</f>
        <v>112.56</v>
      </c>
      <c r="G34" s="58">
        <f>G28+G29+G31+G32+G30+G33+G27</f>
        <v>828.49</v>
      </c>
      <c r="H34" s="25"/>
    </row>
  </sheetData>
  <mergeCells count="11">
    <mergeCell ref="A20:H20"/>
    <mergeCell ref="A21:A24"/>
    <mergeCell ref="A27:A33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34"/>
  <sheetViews>
    <sheetView topLeftCell="A13" workbookViewId="0">
      <selection activeCell="I20" sqref="I20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34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45188</v>
      </c>
      <c r="D15" s="12"/>
      <c r="E15" s="12"/>
    </row>
    <row r="16" spans="1:8" s="3" customFormat="1" ht="15.75" customHeight="1">
      <c r="A16" s="13" t="s">
        <v>32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40.5" customHeight="1">
      <c r="A21" s="24" t="s">
        <v>15</v>
      </c>
      <c r="B21" s="25" t="s">
        <v>35</v>
      </c>
      <c r="C21" s="16">
        <v>100</v>
      </c>
      <c r="D21" s="60">
        <v>3.18</v>
      </c>
      <c r="E21" s="60">
        <v>2.06</v>
      </c>
      <c r="F21" s="60">
        <v>22.46</v>
      </c>
      <c r="G21" s="16">
        <v>121.18</v>
      </c>
      <c r="H21" s="16">
        <v>65</v>
      </c>
    </row>
    <row r="22" spans="1:10" s="18" customFormat="1" ht="28.5" customHeight="1">
      <c r="A22" s="27"/>
      <c r="B22" s="50" t="s">
        <v>36</v>
      </c>
      <c r="C22" s="61" t="s">
        <v>46</v>
      </c>
      <c r="D22" s="60">
        <f>'[1]нед.1 д.2'!D19/180*210</f>
        <v>4.2466666666666661</v>
      </c>
      <c r="E22" s="60">
        <f>'[1]нед.1 д.2'!E19/180*210</f>
        <v>5.0166666666666666</v>
      </c>
      <c r="F22" s="60">
        <f>'[1]нед.1 д.2'!F19/180*210</f>
        <v>42.781666666666666</v>
      </c>
      <c r="G22" s="60">
        <v>385.01</v>
      </c>
      <c r="H22" s="16">
        <v>399</v>
      </c>
    </row>
    <row r="23" spans="1:10" s="18" customFormat="1" ht="26.25">
      <c r="A23" s="27"/>
      <c r="B23" s="25" t="s">
        <v>38</v>
      </c>
      <c r="C23" s="35">
        <v>200</v>
      </c>
      <c r="D23" s="33">
        <v>0.53</v>
      </c>
      <c r="E23" s="33">
        <v>0</v>
      </c>
      <c r="F23" s="33">
        <v>9.4700000000000006</v>
      </c>
      <c r="G23" s="33">
        <v>60</v>
      </c>
      <c r="H23" s="16">
        <v>376</v>
      </c>
    </row>
    <row r="24" spans="1:10" s="18" customFormat="1" ht="20.25" customHeight="1">
      <c r="A24" s="27"/>
      <c r="B24" s="28" t="s">
        <v>17</v>
      </c>
      <c r="C24" s="29">
        <v>70</v>
      </c>
      <c r="D24" s="30">
        <v>4.8899999999999997</v>
      </c>
      <c r="E24" s="30">
        <v>0.77</v>
      </c>
      <c r="F24" s="30">
        <v>32.200000000000003</v>
      </c>
      <c r="G24" s="30">
        <v>167.3</v>
      </c>
      <c r="H24" s="31" t="s">
        <v>18</v>
      </c>
    </row>
    <row r="25" spans="1:10" s="18" customFormat="1" ht="19.5" customHeight="1">
      <c r="A25" s="36" t="s">
        <v>22</v>
      </c>
      <c r="B25" s="37"/>
      <c r="C25" s="38">
        <v>570</v>
      </c>
      <c r="D25" s="39">
        <f t="shared" ref="D25:F25" si="0">D21+D22+D23+D24</f>
        <v>12.846666666666666</v>
      </c>
      <c r="E25" s="39">
        <f t="shared" si="0"/>
        <v>7.8466666666666658</v>
      </c>
      <c r="F25" s="39">
        <f t="shared" si="0"/>
        <v>106.91166666666668</v>
      </c>
      <c r="G25" s="39">
        <f>G21+G22+G23+G24</f>
        <v>733.49</v>
      </c>
      <c r="H25" s="36"/>
    </row>
    <row r="26" spans="1:10" s="18" customFormat="1">
      <c r="A26" s="36"/>
      <c r="B26" s="25"/>
      <c r="C26" s="20"/>
      <c r="D26" s="20"/>
      <c r="E26" s="20"/>
      <c r="F26" s="20"/>
      <c r="G26" s="20"/>
      <c r="H26" s="20"/>
    </row>
    <row r="27" spans="1:10" s="18" customFormat="1" ht="25.5">
      <c r="A27" s="24" t="s">
        <v>23</v>
      </c>
      <c r="B27" s="44" t="s">
        <v>40</v>
      </c>
      <c r="C27" s="43">
        <v>100</v>
      </c>
      <c r="D27" s="33">
        <v>1.1000000000000001</v>
      </c>
      <c r="E27" s="33">
        <f>'[1]нед.1 д.2'!E24/60*100</f>
        <v>0</v>
      </c>
      <c r="F27" s="33">
        <v>3.8</v>
      </c>
      <c r="G27" s="33">
        <v>22</v>
      </c>
      <c r="H27" s="26">
        <v>71</v>
      </c>
    </row>
    <row r="28" spans="1:10" s="18" customFormat="1" ht="51">
      <c r="A28" s="27"/>
      <c r="B28" s="47" t="s">
        <v>41</v>
      </c>
      <c r="C28" s="63">
        <v>250</v>
      </c>
      <c r="D28" s="34">
        <v>9.7100000000000009</v>
      </c>
      <c r="E28" s="34">
        <v>8.94</v>
      </c>
      <c r="F28" s="34">
        <v>8.44</v>
      </c>
      <c r="G28" s="34">
        <v>162.47999999999999</v>
      </c>
      <c r="H28" s="26">
        <v>88</v>
      </c>
    </row>
    <row r="29" spans="1:10" s="18" customFormat="1" ht="39" customHeight="1">
      <c r="A29" s="27"/>
      <c r="B29" s="44" t="s">
        <v>42</v>
      </c>
      <c r="C29" s="45">
        <v>110</v>
      </c>
      <c r="D29" s="46">
        <v>12.83</v>
      </c>
      <c r="E29" s="46">
        <v>14.8</v>
      </c>
      <c r="F29" s="46">
        <v>11.34</v>
      </c>
      <c r="G29" s="46">
        <v>235</v>
      </c>
      <c r="H29" s="16" t="s">
        <v>43</v>
      </c>
    </row>
    <row r="30" spans="1:10" s="18" customFormat="1">
      <c r="A30" s="27"/>
      <c r="B30" s="47" t="s">
        <v>44</v>
      </c>
      <c r="C30" s="48">
        <v>180</v>
      </c>
      <c r="D30" s="34">
        <v>4.37</v>
      </c>
      <c r="E30" s="34">
        <v>5.16</v>
      </c>
      <c r="F30" s="34">
        <v>44</v>
      </c>
      <c r="G30" s="34">
        <v>230.74</v>
      </c>
      <c r="H30" s="26">
        <v>305</v>
      </c>
    </row>
    <row r="31" spans="1:10" s="18" customFormat="1" ht="26.25" customHeight="1">
      <c r="A31" s="27"/>
      <c r="B31" s="44" t="s">
        <v>45</v>
      </c>
      <c r="C31" s="43">
        <v>200</v>
      </c>
      <c r="D31" s="33">
        <v>0.16</v>
      </c>
      <c r="E31" s="33">
        <v>0.16</v>
      </c>
      <c r="F31" s="33">
        <v>27.88</v>
      </c>
      <c r="G31" s="33">
        <v>114.6</v>
      </c>
      <c r="H31" s="16">
        <v>389</v>
      </c>
    </row>
    <row r="32" spans="1:10" s="18" customFormat="1">
      <c r="A32" s="27"/>
      <c r="B32" s="50" t="s">
        <v>17</v>
      </c>
      <c r="C32" s="64">
        <v>30</v>
      </c>
      <c r="D32" s="51">
        <v>2.09</v>
      </c>
      <c r="E32" s="51">
        <v>0.33</v>
      </c>
      <c r="F32" s="51">
        <v>13.8</v>
      </c>
      <c r="G32" s="51">
        <v>71.7</v>
      </c>
      <c r="H32" s="26" t="s">
        <v>18</v>
      </c>
    </row>
    <row r="33" spans="1:8" s="56" customFormat="1" ht="25.5">
      <c r="A33" s="52"/>
      <c r="B33" s="53" t="s">
        <v>30</v>
      </c>
      <c r="C33" s="54">
        <v>50</v>
      </c>
      <c r="D33" s="55">
        <v>3.25</v>
      </c>
      <c r="E33" s="55">
        <v>0.55000000000000004</v>
      </c>
      <c r="F33" s="55">
        <v>23.05</v>
      </c>
      <c r="G33" s="55">
        <v>114.95</v>
      </c>
      <c r="H33" s="26" t="s">
        <v>18</v>
      </c>
    </row>
    <row r="34" spans="1:8" s="56" customFormat="1">
      <c r="A34" s="37" t="s">
        <v>31</v>
      </c>
      <c r="B34" s="25"/>
      <c r="C34" s="57">
        <f>C28+C29+C31+C32+C30+C33+C27</f>
        <v>920</v>
      </c>
      <c r="D34" s="58">
        <f>D28+D29+D31+D32+D30+D33+D27</f>
        <v>33.51</v>
      </c>
      <c r="E34" s="58">
        <f>E28+E29+E31+E32+E30+E33+E27</f>
        <v>29.94</v>
      </c>
      <c r="F34" s="58">
        <f>F28+F29+F31+F32+F30+F33+F27</f>
        <v>132.31</v>
      </c>
      <c r="G34" s="58">
        <f>G28+G29+G31+G32+G30+G33+G27</f>
        <v>951.47000000000014</v>
      </c>
      <c r="H34" s="25"/>
    </row>
  </sheetData>
  <mergeCells count="11">
    <mergeCell ref="A20:H20"/>
    <mergeCell ref="A21:A24"/>
    <mergeCell ref="A27:A33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J35"/>
  <sheetViews>
    <sheetView topLeftCell="A5" workbookViewId="0">
      <selection activeCell="A16" sqref="A16:H16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47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45189</v>
      </c>
      <c r="D15" s="12"/>
      <c r="E15" s="12"/>
    </row>
    <row r="16" spans="1:8" s="3" customFormat="1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8.25">
      <c r="A21" s="24" t="s">
        <v>15</v>
      </c>
      <c r="B21" s="50" t="s">
        <v>48</v>
      </c>
      <c r="C21" s="26">
        <v>180</v>
      </c>
      <c r="D21" s="26">
        <v>6.7</v>
      </c>
      <c r="E21" s="26">
        <v>8.3000000000000007</v>
      </c>
      <c r="F21" s="26">
        <v>41.07</v>
      </c>
      <c r="G21" s="33">
        <v>246.29</v>
      </c>
      <c r="H21" s="26">
        <v>182</v>
      </c>
    </row>
    <row r="22" spans="1:10" s="18" customFormat="1">
      <c r="A22" s="27"/>
      <c r="B22" s="28" t="s">
        <v>17</v>
      </c>
      <c r="C22" s="32">
        <v>50</v>
      </c>
      <c r="D22" s="51">
        <v>3.49</v>
      </c>
      <c r="E22" s="51">
        <v>0.55000000000000004</v>
      </c>
      <c r="F22" s="51">
        <v>23</v>
      </c>
      <c r="G22" s="51">
        <v>119.5</v>
      </c>
      <c r="H22" s="31" t="s">
        <v>18</v>
      </c>
    </row>
    <row r="23" spans="1:10" s="18" customFormat="1">
      <c r="A23" s="27"/>
      <c r="B23" s="25" t="s">
        <v>20</v>
      </c>
      <c r="C23" s="26">
        <v>15</v>
      </c>
      <c r="D23" s="65">
        <v>3.48</v>
      </c>
      <c r="E23" s="65">
        <v>4.43</v>
      </c>
      <c r="F23" s="65">
        <f>F61/20*25</f>
        <v>0</v>
      </c>
      <c r="G23" s="34">
        <v>54</v>
      </c>
      <c r="H23" s="26">
        <v>15</v>
      </c>
    </row>
    <row r="24" spans="1:10" s="18" customFormat="1" ht="17.25" customHeight="1">
      <c r="A24" s="27"/>
      <c r="B24" s="50" t="s">
        <v>49</v>
      </c>
      <c r="C24" s="43">
        <v>200</v>
      </c>
      <c r="D24" s="33">
        <v>4.08</v>
      </c>
      <c r="E24" s="33">
        <v>3.54</v>
      </c>
      <c r="F24" s="33">
        <v>17.579999999999998</v>
      </c>
      <c r="G24" s="33">
        <v>118.6</v>
      </c>
      <c r="H24" s="26">
        <v>382</v>
      </c>
    </row>
    <row r="25" spans="1:10" s="18" customFormat="1" ht="16.5" customHeight="1">
      <c r="A25" s="66"/>
      <c r="B25" s="67" t="s">
        <v>50</v>
      </c>
      <c r="C25" s="43">
        <v>100</v>
      </c>
      <c r="D25" s="33">
        <v>0.4</v>
      </c>
      <c r="E25" s="33">
        <v>0.4</v>
      </c>
      <c r="F25" s="33">
        <v>9.8000000000000007</v>
      </c>
      <c r="G25" s="33">
        <v>47</v>
      </c>
      <c r="H25" s="26">
        <v>338</v>
      </c>
    </row>
    <row r="26" spans="1:10" s="18" customFormat="1" ht="19.5" customHeight="1">
      <c r="A26" s="36" t="s">
        <v>22</v>
      </c>
      <c r="B26" s="36"/>
      <c r="C26" s="38">
        <f t="shared" ref="C26:F26" si="0">C21+C22+C23+C24+C25</f>
        <v>545</v>
      </c>
      <c r="D26" s="39">
        <f t="shared" si="0"/>
        <v>18.149999999999999</v>
      </c>
      <c r="E26" s="39">
        <f t="shared" si="0"/>
        <v>17.22</v>
      </c>
      <c r="F26" s="39">
        <f t="shared" si="0"/>
        <v>91.449999999999989</v>
      </c>
      <c r="G26" s="39">
        <f>G21+G22+G23+G24+G25</f>
        <v>585.39</v>
      </c>
      <c r="H26" s="36"/>
    </row>
    <row r="27" spans="1:10" s="18" customFormat="1">
      <c r="A27" s="36"/>
      <c r="B27" s="25"/>
      <c r="C27" s="20"/>
      <c r="D27" s="20"/>
      <c r="E27" s="20"/>
      <c r="F27" s="20"/>
      <c r="G27" s="20"/>
      <c r="H27" s="20"/>
    </row>
    <row r="28" spans="1:10" s="18" customFormat="1" ht="25.5">
      <c r="A28" s="24" t="s">
        <v>23</v>
      </c>
      <c r="B28" s="50" t="s">
        <v>51</v>
      </c>
      <c r="C28" s="43">
        <v>60</v>
      </c>
      <c r="D28" s="33">
        <v>0.94</v>
      </c>
      <c r="E28" s="33">
        <v>3.61</v>
      </c>
      <c r="F28" s="33">
        <v>5.27</v>
      </c>
      <c r="G28" s="33">
        <v>57.42</v>
      </c>
      <c r="H28" s="16">
        <v>49</v>
      </c>
    </row>
    <row r="29" spans="1:10" s="18" customFormat="1" ht="25.5">
      <c r="A29" s="27"/>
      <c r="B29" s="28" t="s">
        <v>52</v>
      </c>
      <c r="C29" s="63">
        <v>200</v>
      </c>
      <c r="D29" s="34">
        <v>6.13</v>
      </c>
      <c r="E29" s="34">
        <v>6.86</v>
      </c>
      <c r="F29" s="34">
        <v>13.71</v>
      </c>
      <c r="G29" s="34">
        <v>141.13999999999999</v>
      </c>
      <c r="H29" s="32">
        <v>82</v>
      </c>
    </row>
    <row r="30" spans="1:10" s="18" customFormat="1" ht="25.5">
      <c r="A30" s="27"/>
      <c r="B30" s="53" t="s">
        <v>53</v>
      </c>
      <c r="C30" s="68">
        <v>90</v>
      </c>
      <c r="D30" s="65">
        <v>7.5</v>
      </c>
      <c r="E30" s="65">
        <v>10.119999999999999</v>
      </c>
      <c r="F30" s="65">
        <v>11.46</v>
      </c>
      <c r="G30" s="65">
        <v>171.18</v>
      </c>
      <c r="H30" s="26">
        <v>234</v>
      </c>
    </row>
    <row r="31" spans="1:10" s="18" customFormat="1" ht="25.5">
      <c r="A31" s="27"/>
      <c r="B31" s="44" t="s">
        <v>54</v>
      </c>
      <c r="C31" s="62" t="s">
        <v>55</v>
      </c>
      <c r="D31" s="26">
        <v>3.1</v>
      </c>
      <c r="E31" s="26">
        <v>8.9</v>
      </c>
      <c r="F31" s="26">
        <v>20.47</v>
      </c>
      <c r="G31" s="26">
        <v>174.75</v>
      </c>
      <c r="H31" s="26">
        <v>312</v>
      </c>
    </row>
    <row r="32" spans="1:10" s="18" customFormat="1">
      <c r="A32" s="27"/>
      <c r="B32" s="44" t="s">
        <v>56</v>
      </c>
      <c r="C32" s="43">
        <v>200</v>
      </c>
      <c r="D32" s="33">
        <v>0.11</v>
      </c>
      <c r="E32" s="33">
        <v>0.12</v>
      </c>
      <c r="F32" s="33">
        <v>25.1</v>
      </c>
      <c r="G32" s="33">
        <v>119.2</v>
      </c>
      <c r="H32" s="16">
        <v>352</v>
      </c>
    </row>
    <row r="33" spans="1:8" s="18" customFormat="1">
      <c r="A33" s="27"/>
      <c r="B33" s="50" t="s">
        <v>17</v>
      </c>
      <c r="C33" s="32">
        <v>20</v>
      </c>
      <c r="D33" s="51">
        <v>1.39</v>
      </c>
      <c r="E33" s="51">
        <v>0.22</v>
      </c>
      <c r="F33" s="51">
        <v>9.1999999999999993</v>
      </c>
      <c r="G33" s="51">
        <v>47.8</v>
      </c>
      <c r="H33" s="26" t="s">
        <v>18</v>
      </c>
    </row>
    <row r="34" spans="1:8" s="56" customFormat="1" ht="25.5">
      <c r="A34" s="52"/>
      <c r="B34" s="53" t="s">
        <v>30</v>
      </c>
      <c r="C34" s="54">
        <v>50</v>
      </c>
      <c r="D34" s="55">
        <v>3.25</v>
      </c>
      <c r="E34" s="55">
        <v>0.55000000000000004</v>
      </c>
      <c r="F34" s="55">
        <v>23.05</v>
      </c>
      <c r="G34" s="55">
        <v>114.95</v>
      </c>
      <c r="H34" s="26" t="s">
        <v>18</v>
      </c>
    </row>
    <row r="35" spans="1:8" s="56" customFormat="1">
      <c r="A35" s="37" t="s">
        <v>31</v>
      </c>
      <c r="B35" s="25"/>
      <c r="C35" s="57">
        <f t="shared" ref="C35:F35" si="1">C29+C31+C32+C33+C34+C28+C30</f>
        <v>770</v>
      </c>
      <c r="D35" s="58">
        <f t="shared" si="1"/>
        <v>22.42</v>
      </c>
      <c r="E35" s="58">
        <f t="shared" si="1"/>
        <v>30.380000000000003</v>
      </c>
      <c r="F35" s="58">
        <f t="shared" si="1"/>
        <v>108.25999999999999</v>
      </c>
      <c r="G35" s="58">
        <f>G29+G31+G32+G33+G34+G28+G30</f>
        <v>826.44</v>
      </c>
      <c r="H35" s="25"/>
    </row>
  </sheetData>
  <mergeCells count="11">
    <mergeCell ref="A20:H20"/>
    <mergeCell ref="A21:A24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2:J35"/>
  <sheetViews>
    <sheetView topLeftCell="A13" workbookViewId="0">
      <selection activeCell="C15" sqref="C15:E15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47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45189</v>
      </c>
      <c r="D15" s="12"/>
      <c r="E15" s="12"/>
    </row>
    <row r="16" spans="1:8" s="3" customFormat="1" ht="15.75" customHeight="1">
      <c r="A16" s="13" t="s">
        <v>32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8.25">
      <c r="A21" s="24" t="s">
        <v>15</v>
      </c>
      <c r="B21" s="50" t="s">
        <v>48</v>
      </c>
      <c r="C21" s="26">
        <v>250</v>
      </c>
      <c r="D21" s="26">
        <v>7.44</v>
      </c>
      <c r="E21" s="26">
        <v>9.2100000000000009</v>
      </c>
      <c r="F21" s="26">
        <v>45.63</v>
      </c>
      <c r="G21" s="33">
        <v>342.07</v>
      </c>
      <c r="H21" s="26">
        <v>182</v>
      </c>
    </row>
    <row r="22" spans="1:10" s="18" customFormat="1">
      <c r="A22" s="27"/>
      <c r="B22" s="28" t="s">
        <v>17</v>
      </c>
      <c r="C22" s="32">
        <v>50</v>
      </c>
      <c r="D22" s="51">
        <v>3.49</v>
      </c>
      <c r="E22" s="51">
        <v>0.55000000000000004</v>
      </c>
      <c r="F22" s="51">
        <v>23</v>
      </c>
      <c r="G22" s="51">
        <v>119.5</v>
      </c>
      <c r="H22" s="31" t="s">
        <v>18</v>
      </c>
    </row>
    <row r="23" spans="1:10" s="18" customFormat="1">
      <c r="A23" s="27"/>
      <c r="B23" s="44" t="s">
        <v>20</v>
      </c>
      <c r="C23" s="26">
        <v>15</v>
      </c>
      <c r="D23" s="65">
        <v>3.48</v>
      </c>
      <c r="E23" s="65">
        <v>4.43</v>
      </c>
      <c r="F23" s="65">
        <v>0</v>
      </c>
      <c r="G23" s="34">
        <v>54</v>
      </c>
      <c r="H23" s="26">
        <v>15</v>
      </c>
    </row>
    <row r="24" spans="1:10" s="18" customFormat="1" ht="20.25" customHeight="1">
      <c r="A24" s="27"/>
      <c r="B24" s="50" t="s">
        <v>49</v>
      </c>
      <c r="C24" s="43">
        <v>200</v>
      </c>
      <c r="D24" s="33">
        <v>4.08</v>
      </c>
      <c r="E24" s="33">
        <v>3.54</v>
      </c>
      <c r="F24" s="33">
        <v>17.579999999999998</v>
      </c>
      <c r="G24" s="33">
        <v>118.6</v>
      </c>
      <c r="H24" s="26">
        <v>382</v>
      </c>
    </row>
    <row r="25" spans="1:10" s="18" customFormat="1" ht="16.5" customHeight="1">
      <c r="A25" s="66"/>
      <c r="B25" s="67" t="s">
        <v>50</v>
      </c>
      <c r="C25" s="43">
        <v>100</v>
      </c>
      <c r="D25" s="33">
        <v>0.4</v>
      </c>
      <c r="E25" s="33">
        <v>0.4</v>
      </c>
      <c r="F25" s="33">
        <v>9.8000000000000007</v>
      </c>
      <c r="G25" s="33">
        <v>47</v>
      </c>
      <c r="H25" s="26">
        <v>338</v>
      </c>
    </row>
    <row r="26" spans="1:10" s="18" customFormat="1" ht="19.5" customHeight="1">
      <c r="A26" s="36" t="s">
        <v>22</v>
      </c>
      <c r="B26" s="36"/>
      <c r="C26" s="38">
        <f t="shared" ref="C26:F26" si="0">C21+C22+C23+C24+C25</f>
        <v>615</v>
      </c>
      <c r="D26" s="39">
        <f t="shared" si="0"/>
        <v>18.89</v>
      </c>
      <c r="E26" s="39">
        <f t="shared" si="0"/>
        <v>18.13</v>
      </c>
      <c r="F26" s="39">
        <f t="shared" si="0"/>
        <v>96.009999999999991</v>
      </c>
      <c r="G26" s="39">
        <f>G21+G22+G23+G24+G25</f>
        <v>681.17</v>
      </c>
      <c r="H26" s="36"/>
    </row>
    <row r="27" spans="1:10" s="18" customFormat="1">
      <c r="A27" s="36"/>
      <c r="B27" s="25"/>
      <c r="C27" s="20"/>
      <c r="D27" s="20"/>
      <c r="E27" s="20"/>
      <c r="F27" s="20"/>
      <c r="G27" s="20"/>
      <c r="H27" s="20"/>
    </row>
    <row r="28" spans="1:10" s="18" customFormat="1" ht="25.5">
      <c r="A28" s="24" t="s">
        <v>23</v>
      </c>
      <c r="B28" s="50" t="s">
        <v>51</v>
      </c>
      <c r="C28" s="43">
        <f>'[2]нед.1 д.3'!C28/60*100</f>
        <v>100</v>
      </c>
      <c r="D28" s="33">
        <f>'[2]нед.1 д.3'!D28/60*100</f>
        <v>1.5666666666666667</v>
      </c>
      <c r="E28" s="33">
        <f>'[2]нед.1 д.3'!E28/60*100</f>
        <v>6.0166666666666666</v>
      </c>
      <c r="F28" s="33">
        <f>'[2]нед.1 д.3'!F28/60*100</f>
        <v>8.7833333333333332</v>
      </c>
      <c r="G28" s="33">
        <f>'[2]нед.1 д.3'!G28/60*100</f>
        <v>95.7</v>
      </c>
      <c r="H28" s="16">
        <v>47</v>
      </c>
    </row>
    <row r="29" spans="1:10" s="18" customFormat="1" ht="25.5">
      <c r="A29" s="27"/>
      <c r="B29" s="28" t="s">
        <v>52</v>
      </c>
      <c r="C29" s="63">
        <f>'[2]нед.1 д.3'!C29/200*250</f>
        <v>250</v>
      </c>
      <c r="D29" s="34">
        <f>'[2]нед.1 д.3'!D29/200*250</f>
        <v>7.6624999999999996</v>
      </c>
      <c r="E29" s="34">
        <f>'[2]нед.1 д.3'!E29/200*250</f>
        <v>8.5750000000000011</v>
      </c>
      <c r="F29" s="34">
        <f>'[2]нед.1 д.3'!F29/200*250</f>
        <v>17.137499999999999</v>
      </c>
      <c r="G29" s="34">
        <f>'[2]нед.1 д.3'!G29/200*250</f>
        <v>176.42499999999998</v>
      </c>
      <c r="H29" s="32">
        <v>82</v>
      </c>
    </row>
    <row r="30" spans="1:10" s="18" customFormat="1" ht="25.5">
      <c r="A30" s="27"/>
      <c r="B30" s="53" t="s">
        <v>53</v>
      </c>
      <c r="C30" s="68">
        <v>100</v>
      </c>
      <c r="D30" s="65">
        <v>8.33</v>
      </c>
      <c r="E30" s="65">
        <v>11.24</v>
      </c>
      <c r="F30" s="65">
        <v>12.73</v>
      </c>
      <c r="G30" s="65">
        <v>190.2</v>
      </c>
      <c r="H30" s="26">
        <v>234</v>
      </c>
    </row>
    <row r="31" spans="1:10" s="18" customFormat="1" ht="25.5">
      <c r="A31" s="27"/>
      <c r="B31" s="44" t="s">
        <v>54</v>
      </c>
      <c r="C31" s="62" t="s">
        <v>57</v>
      </c>
      <c r="D31" s="26">
        <v>3.7</v>
      </c>
      <c r="E31" s="33">
        <v>10.62</v>
      </c>
      <c r="F31" s="33">
        <v>24.42</v>
      </c>
      <c r="G31" s="33">
        <v>208.57</v>
      </c>
      <c r="H31" s="26">
        <v>312</v>
      </c>
    </row>
    <row r="32" spans="1:10" s="18" customFormat="1">
      <c r="A32" s="27"/>
      <c r="B32" s="44" t="s">
        <v>56</v>
      </c>
      <c r="C32" s="43">
        <v>200</v>
      </c>
      <c r="D32" s="33">
        <v>0.11</v>
      </c>
      <c r="E32" s="33">
        <v>0.12</v>
      </c>
      <c r="F32" s="33">
        <v>25.1</v>
      </c>
      <c r="G32" s="33">
        <v>119.2</v>
      </c>
      <c r="H32" s="16">
        <v>352</v>
      </c>
    </row>
    <row r="33" spans="1:8" s="18" customFormat="1">
      <c r="A33" s="27"/>
      <c r="B33" s="50" t="s">
        <v>17</v>
      </c>
      <c r="C33" s="64">
        <v>25</v>
      </c>
      <c r="D33" s="51">
        <v>1.74</v>
      </c>
      <c r="E33" s="51">
        <v>0.28000000000000003</v>
      </c>
      <c r="F33" s="51">
        <v>11.5</v>
      </c>
      <c r="G33" s="51">
        <v>59.75</v>
      </c>
      <c r="H33" s="26" t="s">
        <v>18</v>
      </c>
    </row>
    <row r="34" spans="1:8" s="56" customFormat="1" ht="25.5">
      <c r="A34" s="52"/>
      <c r="B34" s="53" t="s">
        <v>30</v>
      </c>
      <c r="C34" s="54">
        <v>50</v>
      </c>
      <c r="D34" s="55">
        <v>3.25</v>
      </c>
      <c r="E34" s="55">
        <v>0.55000000000000004</v>
      </c>
      <c r="F34" s="55">
        <v>23.05</v>
      </c>
      <c r="G34" s="55">
        <v>114.95</v>
      </c>
      <c r="H34" s="26" t="s">
        <v>18</v>
      </c>
    </row>
    <row r="35" spans="1:8" s="56" customFormat="1">
      <c r="A35" s="37" t="s">
        <v>31</v>
      </c>
      <c r="B35" s="25"/>
      <c r="C35" s="57">
        <f t="shared" ref="C35:F35" si="1">C29+C32+C33+C31+C34+C28+C30</f>
        <v>905</v>
      </c>
      <c r="D35" s="58">
        <f t="shared" si="1"/>
        <v>26.359166666666667</v>
      </c>
      <c r="E35" s="58">
        <f t="shared" si="1"/>
        <v>37.401666666666664</v>
      </c>
      <c r="F35" s="58">
        <f t="shared" si="1"/>
        <v>122.72083333333333</v>
      </c>
      <c r="G35" s="58">
        <f>G29+G32+G33+G31+G34+G28+G30</f>
        <v>964.79500000000007</v>
      </c>
      <c r="H35" s="25"/>
    </row>
  </sheetData>
  <mergeCells count="11">
    <mergeCell ref="A20:H20"/>
    <mergeCell ref="A21:A24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2:J44"/>
  <sheetViews>
    <sheetView topLeftCell="A4" workbookViewId="0">
      <selection activeCell="C15" sqref="C15:E15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58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45190</v>
      </c>
      <c r="D15" s="12"/>
      <c r="E15" s="12"/>
    </row>
    <row r="16" spans="1:8" s="3" customFormat="1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0" customHeight="1">
      <c r="A21" s="69"/>
      <c r="B21" s="50" t="s">
        <v>59</v>
      </c>
      <c r="C21" s="43">
        <v>50</v>
      </c>
      <c r="D21" s="33">
        <v>0.42</v>
      </c>
      <c r="E21" s="33">
        <v>0.06</v>
      </c>
      <c r="F21" s="33">
        <v>1.1399999999999999</v>
      </c>
      <c r="G21" s="33">
        <v>7.2</v>
      </c>
      <c r="H21" s="26">
        <v>71</v>
      </c>
    </row>
    <row r="22" spans="1:10" s="18" customFormat="1" ht="20.25" customHeight="1">
      <c r="A22" s="24" t="s">
        <v>15</v>
      </c>
      <c r="B22" s="70" t="s">
        <v>60</v>
      </c>
      <c r="C22" s="35">
        <v>150</v>
      </c>
      <c r="D22" s="71">
        <v>13.94</v>
      </c>
      <c r="E22" s="71">
        <v>24.83</v>
      </c>
      <c r="F22" s="71">
        <v>2.64</v>
      </c>
      <c r="G22" s="71">
        <v>289.64999999999998</v>
      </c>
      <c r="H22" s="72">
        <v>210</v>
      </c>
    </row>
    <row r="23" spans="1:10" s="18" customFormat="1">
      <c r="A23" s="27"/>
      <c r="B23" s="25" t="s">
        <v>61</v>
      </c>
      <c r="C23" s="35">
        <v>200</v>
      </c>
      <c r="D23" s="33">
        <v>7.0000000000000007E-2</v>
      </c>
      <c r="E23" s="33">
        <v>0.02</v>
      </c>
      <c r="F23" s="33">
        <v>0.22</v>
      </c>
      <c r="G23" s="33">
        <v>2.7</v>
      </c>
      <c r="H23" s="26">
        <v>376</v>
      </c>
    </row>
    <row r="24" spans="1:10" s="18" customFormat="1">
      <c r="A24" s="27"/>
      <c r="B24" s="50" t="s">
        <v>17</v>
      </c>
      <c r="C24" s="32">
        <v>40</v>
      </c>
      <c r="D24" s="51">
        <v>3.49</v>
      </c>
      <c r="E24" s="51">
        <v>0.55000000000000004</v>
      </c>
      <c r="F24" s="51">
        <v>23</v>
      </c>
      <c r="G24" s="51">
        <v>119.5</v>
      </c>
      <c r="H24" s="16" t="s">
        <v>18</v>
      </c>
    </row>
    <row r="25" spans="1:10" s="18" customFormat="1" ht="21" customHeight="1">
      <c r="A25" s="27"/>
      <c r="B25" s="44" t="s">
        <v>20</v>
      </c>
      <c r="C25" s="26">
        <v>15</v>
      </c>
      <c r="D25" s="34">
        <v>6.96</v>
      </c>
      <c r="E25" s="34">
        <v>8.86</v>
      </c>
      <c r="F25" s="34">
        <f>F61/20*25</f>
        <v>0</v>
      </c>
      <c r="G25" s="34">
        <v>108</v>
      </c>
      <c r="H25" s="26">
        <v>15</v>
      </c>
    </row>
    <row r="26" spans="1:10" s="18" customFormat="1" ht="19.5" customHeight="1">
      <c r="A26" s="36" t="s">
        <v>22</v>
      </c>
      <c r="B26" s="37"/>
      <c r="C26" s="38">
        <f t="shared" ref="C26:F26" si="0">C21+C23+C24+C25+C22</f>
        <v>455</v>
      </c>
      <c r="D26" s="39">
        <f t="shared" si="0"/>
        <v>24.880000000000003</v>
      </c>
      <c r="E26" s="39">
        <f t="shared" si="0"/>
        <v>34.32</v>
      </c>
      <c r="F26" s="39">
        <f t="shared" si="0"/>
        <v>27</v>
      </c>
      <c r="G26" s="39">
        <f>G21+G23+G24+G25+G22</f>
        <v>527.04999999999995</v>
      </c>
      <c r="H26" s="36"/>
    </row>
    <row r="27" spans="1:10" s="18" customFormat="1">
      <c r="A27" s="36"/>
      <c r="B27" s="25"/>
      <c r="C27" s="20"/>
      <c r="D27" s="20"/>
      <c r="E27" s="20"/>
      <c r="F27" s="20"/>
      <c r="G27" s="20"/>
      <c r="H27" s="20"/>
    </row>
    <row r="28" spans="1:10" s="18" customFormat="1" ht="25.5">
      <c r="A28" s="24" t="s">
        <v>23</v>
      </c>
      <c r="B28" s="28" t="s">
        <v>62</v>
      </c>
      <c r="C28" s="63">
        <v>60</v>
      </c>
      <c r="D28" s="34">
        <v>0.84</v>
      </c>
      <c r="E28" s="34">
        <v>3.61</v>
      </c>
      <c r="F28" s="34">
        <v>4.96</v>
      </c>
      <c r="G28" s="34">
        <v>55.68</v>
      </c>
      <c r="H28" s="16">
        <v>52</v>
      </c>
    </row>
    <row r="29" spans="1:10" s="18" customFormat="1" ht="38.25">
      <c r="A29" s="27"/>
      <c r="B29" s="44" t="s">
        <v>63</v>
      </c>
      <c r="C29" s="43">
        <v>200</v>
      </c>
      <c r="D29" s="33">
        <v>5.09</v>
      </c>
      <c r="E29" s="33">
        <v>7.12</v>
      </c>
      <c r="F29" s="33">
        <v>9.4499999999999993</v>
      </c>
      <c r="G29" s="33">
        <v>125.67</v>
      </c>
      <c r="H29" s="26">
        <v>119</v>
      </c>
    </row>
    <row r="30" spans="1:10" s="18" customFormat="1">
      <c r="A30" s="27"/>
      <c r="B30" s="50" t="s">
        <v>64</v>
      </c>
      <c r="C30" s="43">
        <v>240</v>
      </c>
      <c r="D30" s="33">
        <v>18.329999999999998</v>
      </c>
      <c r="E30" s="33">
        <v>12.56</v>
      </c>
      <c r="F30" s="33">
        <v>42.88</v>
      </c>
      <c r="G30" s="33">
        <v>366.4</v>
      </c>
      <c r="H30" s="16">
        <v>291</v>
      </c>
    </row>
    <row r="31" spans="1:10" s="18" customFormat="1" ht="26.25">
      <c r="A31" s="27"/>
      <c r="B31" s="25" t="s">
        <v>65</v>
      </c>
      <c r="C31" s="16">
        <v>200</v>
      </c>
      <c r="D31" s="16">
        <v>0.66</v>
      </c>
      <c r="E31" s="16">
        <v>0.09</v>
      </c>
      <c r="F31" s="16">
        <v>32.01</v>
      </c>
      <c r="G31" s="16">
        <v>132.80000000000001</v>
      </c>
      <c r="H31" s="16">
        <v>388</v>
      </c>
    </row>
    <row r="32" spans="1:10" s="18" customFormat="1">
      <c r="A32" s="27"/>
      <c r="B32" s="50" t="s">
        <v>17</v>
      </c>
      <c r="C32" s="32">
        <v>20</v>
      </c>
      <c r="D32" s="51">
        <v>1.39</v>
      </c>
      <c r="E32" s="51">
        <v>0.22</v>
      </c>
      <c r="F32" s="51">
        <v>9.1999999999999993</v>
      </c>
      <c r="G32" s="51">
        <v>47.8</v>
      </c>
      <c r="H32" s="26" t="s">
        <v>18</v>
      </c>
    </row>
    <row r="33" spans="1:8" s="56" customFormat="1" ht="25.5">
      <c r="A33" s="52"/>
      <c r="B33" s="53" t="s">
        <v>30</v>
      </c>
      <c r="C33" s="54">
        <v>40</v>
      </c>
      <c r="D33" s="55">
        <v>2.6</v>
      </c>
      <c r="E33" s="55">
        <v>0.44</v>
      </c>
      <c r="F33" s="55">
        <v>18.440000000000001</v>
      </c>
      <c r="G33" s="55">
        <v>91.96</v>
      </c>
      <c r="H33" s="26" t="s">
        <v>18</v>
      </c>
    </row>
    <row r="34" spans="1:8" s="56" customFormat="1">
      <c r="A34" s="37" t="s">
        <v>31</v>
      </c>
      <c r="B34" s="25"/>
      <c r="C34" s="57">
        <f t="shared" ref="C34:F34" si="1">SUM(C28:C33)</f>
        <v>760</v>
      </c>
      <c r="D34" s="58">
        <f t="shared" si="1"/>
        <v>28.91</v>
      </c>
      <c r="E34" s="58">
        <f t="shared" si="1"/>
        <v>24.04</v>
      </c>
      <c r="F34" s="58">
        <f t="shared" si="1"/>
        <v>116.94000000000001</v>
      </c>
      <c r="G34" s="58">
        <f>SUM(G28:G33)</f>
        <v>820.31</v>
      </c>
      <c r="H34" s="25"/>
    </row>
    <row r="43" spans="1:8" ht="25.5">
      <c r="B43" s="53" t="s">
        <v>53</v>
      </c>
      <c r="C43" s="68">
        <f>'[2]нед.1 д.3'!C42/90*100</f>
        <v>0</v>
      </c>
      <c r="D43" s="65">
        <f>'[2]нед.1 д.3'!D42/90*100</f>
        <v>0</v>
      </c>
      <c r="E43" s="65">
        <f>'[2]нед.1 д.3'!E42/90*100</f>
        <v>0</v>
      </c>
      <c r="F43" s="65">
        <f>'[2]нед.1 д.3'!F42/90*100</f>
        <v>0</v>
      </c>
      <c r="G43" s="65">
        <f>'[2]нед.1 д.3'!G42/90*100</f>
        <v>0</v>
      </c>
      <c r="H43" s="26">
        <v>234</v>
      </c>
    </row>
    <row r="44" spans="1:8" ht="25.5">
      <c r="B44" s="44" t="s">
        <v>54</v>
      </c>
      <c r="C44" s="62" t="s">
        <v>66</v>
      </c>
      <c r="D44" s="26">
        <f>'[2]нед.1 д.3'!D43/155*185</f>
        <v>0</v>
      </c>
      <c r="E44" s="33">
        <f>'[2]нед.1 д.3'!E43/155*185</f>
        <v>0</v>
      </c>
      <c r="F44" s="33">
        <f>'[2]нед.1 д.3'!F43/155*185</f>
        <v>0</v>
      </c>
      <c r="G44" s="33">
        <f>'[2]нед.1 д.3'!G43/155*185</f>
        <v>0</v>
      </c>
      <c r="H44" s="26">
        <v>312</v>
      </c>
    </row>
  </sheetData>
  <mergeCells count="11">
    <mergeCell ref="A20:H20"/>
    <mergeCell ref="A22:A25"/>
    <mergeCell ref="A28:A33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2:J34"/>
  <sheetViews>
    <sheetView topLeftCell="A10" workbookViewId="0">
      <selection activeCell="C15" sqref="C15:E15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58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45190</v>
      </c>
      <c r="D15" s="12"/>
      <c r="E15" s="12"/>
    </row>
    <row r="16" spans="1:8" s="3" customFormat="1" ht="15.75" customHeight="1">
      <c r="A16" s="13" t="s">
        <v>32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28.5" customHeight="1">
      <c r="A21" s="73"/>
      <c r="B21" s="50" t="s">
        <v>59</v>
      </c>
      <c r="C21" s="43">
        <v>100</v>
      </c>
      <c r="D21" s="33">
        <v>0.42</v>
      </c>
      <c r="E21" s="33">
        <v>0.06</v>
      </c>
      <c r="F21" s="33">
        <v>1.1399999999999999</v>
      </c>
      <c r="G21" s="33">
        <v>7.2</v>
      </c>
      <c r="H21" s="26">
        <v>71</v>
      </c>
    </row>
    <row r="22" spans="1:10" s="18" customFormat="1" ht="21.75" customHeight="1">
      <c r="A22" s="24" t="s">
        <v>15</v>
      </c>
      <c r="B22" s="70" t="s">
        <v>60</v>
      </c>
      <c r="C22" s="35">
        <v>200</v>
      </c>
      <c r="D22" s="33">
        <v>18.59</v>
      </c>
      <c r="E22" s="33">
        <v>33.11</v>
      </c>
      <c r="F22" s="35">
        <v>3.52</v>
      </c>
      <c r="G22" s="33">
        <v>386.2</v>
      </c>
      <c r="H22" s="72">
        <v>210</v>
      </c>
    </row>
    <row r="23" spans="1:10" s="18" customFormat="1" ht="26.25">
      <c r="A23" s="27"/>
      <c r="B23" s="25" t="s">
        <v>67</v>
      </c>
      <c r="C23" s="35">
        <v>200</v>
      </c>
      <c r="D23" s="33">
        <v>7.0000000000000007E-2</v>
      </c>
      <c r="E23" s="33">
        <v>0.02</v>
      </c>
      <c r="F23" s="33">
        <v>0.22</v>
      </c>
      <c r="G23" s="33">
        <v>2.7</v>
      </c>
      <c r="H23" s="26">
        <v>376</v>
      </c>
    </row>
    <row r="24" spans="1:10" s="18" customFormat="1">
      <c r="A24" s="27"/>
      <c r="B24" s="50" t="s">
        <v>17</v>
      </c>
      <c r="C24" s="32">
        <v>50</v>
      </c>
      <c r="D24" s="51">
        <v>3.49</v>
      </c>
      <c r="E24" s="51">
        <v>0.55000000000000004</v>
      </c>
      <c r="F24" s="51">
        <v>23</v>
      </c>
      <c r="G24" s="51">
        <v>119.5</v>
      </c>
      <c r="H24" s="16" t="s">
        <v>18</v>
      </c>
    </row>
    <row r="25" spans="1:10" s="18" customFormat="1" ht="21" customHeight="1">
      <c r="A25" s="27"/>
      <c r="B25" s="44" t="s">
        <v>20</v>
      </c>
      <c r="C25" s="26">
        <v>30</v>
      </c>
      <c r="D25" s="34">
        <v>6.96</v>
      </c>
      <c r="E25" s="34">
        <v>8.86</v>
      </c>
      <c r="F25" s="34">
        <f>F60/20*25</f>
        <v>0</v>
      </c>
      <c r="G25" s="34">
        <v>108</v>
      </c>
      <c r="H25" s="26">
        <v>15</v>
      </c>
    </row>
    <row r="26" spans="1:10" s="18" customFormat="1" ht="19.5" customHeight="1">
      <c r="A26" s="36" t="s">
        <v>22</v>
      </c>
      <c r="B26" s="37"/>
      <c r="C26" s="38">
        <f t="shared" ref="C26:F26" si="0">C22+C23+C24+C25+C21</f>
        <v>580</v>
      </c>
      <c r="D26" s="39">
        <f t="shared" si="0"/>
        <v>29.53</v>
      </c>
      <c r="E26" s="39">
        <f t="shared" si="0"/>
        <v>42.6</v>
      </c>
      <c r="F26" s="39">
        <f t="shared" si="0"/>
        <v>27.880000000000003</v>
      </c>
      <c r="G26" s="39">
        <f>G22+G23+G24+G25+G21</f>
        <v>623.6</v>
      </c>
      <c r="H26" s="36"/>
    </row>
    <row r="27" spans="1:10" s="18" customFormat="1">
      <c r="A27" s="36"/>
      <c r="B27" s="25"/>
      <c r="C27" s="20"/>
      <c r="D27" s="20"/>
      <c r="E27" s="20"/>
      <c r="F27" s="20"/>
      <c r="G27" s="20"/>
      <c r="H27" s="20"/>
    </row>
    <row r="28" spans="1:10" s="18" customFormat="1" ht="25.5">
      <c r="A28" s="24" t="s">
        <v>23</v>
      </c>
      <c r="B28" s="28" t="s">
        <v>62</v>
      </c>
      <c r="C28" s="63">
        <v>100</v>
      </c>
      <c r="D28" s="34">
        <v>1.4</v>
      </c>
      <c r="E28" s="34">
        <v>6.02</v>
      </c>
      <c r="F28" s="34">
        <v>8.27</v>
      </c>
      <c r="G28" s="34">
        <v>92.8</v>
      </c>
      <c r="H28" s="16">
        <v>52</v>
      </c>
    </row>
    <row r="29" spans="1:10" s="18" customFormat="1" ht="38.25">
      <c r="A29" s="27"/>
      <c r="B29" s="44" t="s">
        <v>63</v>
      </c>
      <c r="C29" s="43">
        <v>250</v>
      </c>
      <c r="D29" s="33">
        <v>6.36</v>
      </c>
      <c r="E29" s="33">
        <v>8.9</v>
      </c>
      <c r="F29" s="33">
        <v>11.81</v>
      </c>
      <c r="G29" s="33">
        <v>157.09</v>
      </c>
      <c r="H29" s="26">
        <v>119</v>
      </c>
    </row>
    <row r="30" spans="1:10" s="18" customFormat="1">
      <c r="A30" s="27"/>
      <c r="B30" s="50" t="s">
        <v>64</v>
      </c>
      <c r="C30" s="43">
        <v>280</v>
      </c>
      <c r="D30" s="33">
        <v>21.39</v>
      </c>
      <c r="E30" s="33">
        <v>14.65</v>
      </c>
      <c r="F30" s="33">
        <v>50.03</v>
      </c>
      <c r="G30" s="33">
        <v>427.47</v>
      </c>
      <c r="H30" s="16">
        <v>291</v>
      </c>
    </row>
    <row r="31" spans="1:10" s="18" customFormat="1" ht="26.25">
      <c r="A31" s="27"/>
      <c r="B31" s="25" t="s">
        <v>65</v>
      </c>
      <c r="C31" s="16">
        <v>200</v>
      </c>
      <c r="D31" s="16">
        <v>0.66</v>
      </c>
      <c r="E31" s="16">
        <v>0.09</v>
      </c>
      <c r="F31" s="16">
        <v>32.01</v>
      </c>
      <c r="G31" s="16">
        <v>132.80000000000001</v>
      </c>
      <c r="H31" s="16">
        <v>388</v>
      </c>
    </row>
    <row r="32" spans="1:10" s="18" customFormat="1">
      <c r="A32" s="27"/>
      <c r="B32" s="50" t="s">
        <v>17</v>
      </c>
      <c r="C32" s="32">
        <v>20</v>
      </c>
      <c r="D32" s="51">
        <v>1.39</v>
      </c>
      <c r="E32" s="51">
        <v>0.22</v>
      </c>
      <c r="F32" s="51">
        <v>9.1999999999999993</v>
      </c>
      <c r="G32" s="51">
        <v>47.8</v>
      </c>
      <c r="H32" s="26" t="s">
        <v>18</v>
      </c>
    </row>
    <row r="33" spans="1:8" s="56" customFormat="1" ht="25.5">
      <c r="A33" s="52"/>
      <c r="B33" s="53" t="s">
        <v>30</v>
      </c>
      <c r="C33" s="54">
        <v>40</v>
      </c>
      <c r="D33" s="55">
        <v>2.6</v>
      </c>
      <c r="E33" s="55">
        <v>0.44</v>
      </c>
      <c r="F33" s="55">
        <v>18.440000000000001</v>
      </c>
      <c r="G33" s="55">
        <v>91.96</v>
      </c>
      <c r="H33" s="26" t="s">
        <v>18</v>
      </c>
    </row>
    <row r="34" spans="1:8" s="56" customFormat="1">
      <c r="A34" s="37" t="s">
        <v>31</v>
      </c>
      <c r="B34" s="25"/>
      <c r="C34" s="57">
        <f t="shared" ref="C34:F34" si="1">SUM(C28:C33)</f>
        <v>890</v>
      </c>
      <c r="D34" s="58">
        <f t="shared" si="1"/>
        <v>33.799999999999997</v>
      </c>
      <c r="E34" s="58">
        <f t="shared" si="1"/>
        <v>30.32</v>
      </c>
      <c r="F34" s="58">
        <f t="shared" si="1"/>
        <v>129.76000000000002</v>
      </c>
      <c r="G34" s="58">
        <f>SUM(G28:G33)</f>
        <v>949.92000000000007</v>
      </c>
      <c r="H34" s="25"/>
    </row>
  </sheetData>
  <mergeCells count="11">
    <mergeCell ref="A20:H20"/>
    <mergeCell ref="A22:A25"/>
    <mergeCell ref="A28:A33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35"/>
  <sheetViews>
    <sheetView tabSelected="1" topLeftCell="A10" workbookViewId="0">
      <selection activeCell="C15" sqref="C15:E15"/>
    </sheetView>
  </sheetViews>
  <sheetFormatPr defaultRowHeight="15"/>
  <cols>
    <col min="1" max="1" width="14.7109375" style="4" customWidth="1"/>
    <col min="2" max="2" width="17.7109375" style="4" customWidth="1"/>
    <col min="3" max="5" width="6.7109375" style="4" customWidth="1"/>
    <col min="6" max="6" width="8.7109375" style="4" customWidth="1"/>
    <col min="7" max="7" width="14.7109375" style="4" customWidth="1"/>
    <col min="8" max="8" width="9.7109375" style="4" customWidth="1"/>
  </cols>
  <sheetData>
    <row r="2" spans="1:8" ht="15.75">
      <c r="A2" s="1" t="s">
        <v>0</v>
      </c>
      <c r="B2" s="2"/>
      <c r="C2" s="3"/>
      <c r="D2" s="3"/>
      <c r="E2"/>
      <c r="F2"/>
      <c r="G2"/>
    </row>
    <row r="3" spans="1:8" ht="15.75">
      <c r="A3" s="5" t="s">
        <v>1</v>
      </c>
      <c r="B3" s="5"/>
      <c r="C3" s="5"/>
      <c r="D3" s="5"/>
      <c r="E3"/>
      <c r="F3"/>
      <c r="G3" s="6"/>
    </row>
    <row r="4" spans="1:8" ht="15.75">
      <c r="A4" s="5"/>
      <c r="B4" s="5"/>
      <c r="C4" s="5"/>
      <c r="D4" s="5"/>
      <c r="E4"/>
      <c r="F4"/>
      <c r="G4" s="6"/>
    </row>
    <row r="5" spans="1:8" ht="15.75">
      <c r="A5" s="5"/>
      <c r="B5" s="5"/>
      <c r="C5" s="5"/>
      <c r="D5" s="5"/>
      <c r="E5"/>
      <c r="F5"/>
      <c r="G5" s="6"/>
    </row>
    <row r="6" spans="1:8" ht="15.75">
      <c r="A6" s="5"/>
      <c r="B6" s="5"/>
      <c r="C6" s="5"/>
      <c r="D6" s="5"/>
      <c r="E6"/>
      <c r="F6"/>
      <c r="G6" s="6"/>
    </row>
    <row r="7" spans="1:8" ht="15.75">
      <c r="A7" s="7"/>
      <c r="B7" s="7"/>
      <c r="C7" s="7"/>
      <c r="D7" s="7"/>
      <c r="E7"/>
      <c r="F7"/>
      <c r="G7"/>
    </row>
    <row r="8" spans="1:8">
      <c r="A8" s="8" t="s">
        <v>0</v>
      </c>
      <c r="B8" s="6"/>
      <c r="C8"/>
      <c r="D8"/>
      <c r="E8"/>
      <c r="F8"/>
      <c r="G8"/>
    </row>
    <row r="9" spans="1:8" ht="15.75">
      <c r="A9" s="5" t="s">
        <v>2</v>
      </c>
      <c r="B9" s="5"/>
      <c r="C9" s="5"/>
      <c r="D9" s="5"/>
      <c r="E9" s="9"/>
      <c r="F9" s="9"/>
      <c r="G9" s="9"/>
    </row>
    <row r="10" spans="1:8">
      <c r="A10" s="9"/>
      <c r="C10" s="9"/>
      <c r="D10" s="9"/>
      <c r="E10" s="9"/>
      <c r="F10" s="9"/>
      <c r="G10" s="9"/>
      <c r="H10" s="9"/>
    </row>
    <row r="11" spans="1:8">
      <c r="A11" s="9"/>
      <c r="C11" s="9"/>
      <c r="D11" s="9"/>
      <c r="E11" s="9"/>
      <c r="F11" s="9"/>
      <c r="G11" s="9"/>
      <c r="H11" s="9"/>
    </row>
    <row r="12" spans="1:8">
      <c r="A12" s="9"/>
      <c r="C12" s="9"/>
      <c r="D12" s="9"/>
      <c r="E12" s="9"/>
      <c r="F12" s="9"/>
      <c r="G12" s="9"/>
      <c r="H12" s="9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68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45191</v>
      </c>
      <c r="D15" s="12"/>
      <c r="E15" s="12"/>
    </row>
    <row r="16" spans="1:8" s="3" customFormat="1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42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30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9">
      <c r="A21" s="24" t="s">
        <v>15</v>
      </c>
      <c r="B21" s="25" t="s">
        <v>69</v>
      </c>
      <c r="C21" s="16">
        <v>200</v>
      </c>
      <c r="D21" s="16">
        <v>8.8699999999999992</v>
      </c>
      <c r="E21" s="16">
        <v>4.87</v>
      </c>
      <c r="F21" s="16">
        <v>31.4</v>
      </c>
      <c r="G21" s="60">
        <v>202.67</v>
      </c>
      <c r="H21" s="16">
        <v>171</v>
      </c>
    </row>
    <row r="22" spans="1:10" s="18" customFormat="1">
      <c r="A22" s="27"/>
      <c r="B22" s="25" t="s">
        <v>70</v>
      </c>
      <c r="C22" s="35">
        <v>200</v>
      </c>
      <c r="D22" s="33">
        <v>0.53</v>
      </c>
      <c r="E22" s="33">
        <v>0</v>
      </c>
      <c r="F22" s="33">
        <v>9.4700000000000006</v>
      </c>
      <c r="G22" s="33">
        <v>60</v>
      </c>
      <c r="H22" s="16">
        <v>376</v>
      </c>
    </row>
    <row r="23" spans="1:10" s="18" customFormat="1">
      <c r="A23" s="27"/>
      <c r="B23" s="28" t="s">
        <v>17</v>
      </c>
      <c r="C23" s="29">
        <v>60</v>
      </c>
      <c r="D23" s="30">
        <v>4.1900000000000004</v>
      </c>
      <c r="E23" s="30">
        <v>0.66</v>
      </c>
      <c r="F23" s="30">
        <v>27.6</v>
      </c>
      <c r="G23" s="30">
        <v>143.4</v>
      </c>
      <c r="H23" s="31" t="s">
        <v>18</v>
      </c>
    </row>
    <row r="24" spans="1:10" s="18" customFormat="1" ht="26.25">
      <c r="A24" s="27"/>
      <c r="B24" s="25" t="s">
        <v>19</v>
      </c>
      <c r="C24" s="32">
        <v>10</v>
      </c>
      <c r="D24" s="33">
        <v>0.06</v>
      </c>
      <c r="E24" s="33">
        <v>8.25</v>
      </c>
      <c r="F24" s="33">
        <v>0.08</v>
      </c>
      <c r="G24" s="33">
        <v>75</v>
      </c>
      <c r="H24" s="16">
        <v>14</v>
      </c>
    </row>
    <row r="25" spans="1:10" s="18" customFormat="1">
      <c r="A25" s="27"/>
      <c r="B25" s="25" t="s">
        <v>20</v>
      </c>
      <c r="C25" s="26">
        <v>15</v>
      </c>
      <c r="D25" s="34">
        <v>6.96</v>
      </c>
      <c r="E25" s="34">
        <v>8.86</v>
      </c>
      <c r="F25" s="34">
        <v>0</v>
      </c>
      <c r="G25" s="34">
        <v>108</v>
      </c>
      <c r="H25" s="26">
        <v>15</v>
      </c>
    </row>
    <row r="26" spans="1:10" s="18" customFormat="1" ht="19.5" customHeight="1">
      <c r="A26" s="36" t="s">
        <v>22</v>
      </c>
      <c r="B26" s="37"/>
      <c r="C26" s="38">
        <f t="shared" ref="C26:F26" si="0">C21+C22+C23+C24+C25</f>
        <v>485</v>
      </c>
      <c r="D26" s="39">
        <f t="shared" si="0"/>
        <v>20.61</v>
      </c>
      <c r="E26" s="39">
        <f t="shared" si="0"/>
        <v>22.64</v>
      </c>
      <c r="F26" s="39">
        <f t="shared" si="0"/>
        <v>68.55</v>
      </c>
      <c r="G26" s="39">
        <f>G21+G22+G23+G24+G25</f>
        <v>589.06999999999994</v>
      </c>
      <c r="H26" s="36"/>
    </row>
    <row r="27" spans="1:10" s="18" customFormat="1">
      <c r="A27" s="36"/>
      <c r="B27" s="25"/>
      <c r="C27" s="20"/>
      <c r="D27" s="20"/>
      <c r="E27" s="20"/>
      <c r="F27" s="20"/>
      <c r="G27" s="20"/>
      <c r="H27" s="20"/>
    </row>
    <row r="28" spans="1:10" s="18" customFormat="1" ht="32.25" customHeight="1">
      <c r="A28" s="24" t="s">
        <v>23</v>
      </c>
      <c r="B28" s="28" t="s">
        <v>71</v>
      </c>
      <c r="C28" s="63">
        <v>60</v>
      </c>
      <c r="D28" s="34">
        <v>0.98</v>
      </c>
      <c r="E28" s="34">
        <v>3.05</v>
      </c>
      <c r="F28" s="34">
        <v>7.44</v>
      </c>
      <c r="G28" s="34">
        <v>51.18</v>
      </c>
      <c r="H28" s="16">
        <v>58</v>
      </c>
    </row>
    <row r="29" spans="1:10" s="18" customFormat="1">
      <c r="A29" s="27"/>
      <c r="B29" s="44" t="s">
        <v>72</v>
      </c>
      <c r="C29" s="43">
        <v>200</v>
      </c>
      <c r="D29" s="33">
        <v>7.42</v>
      </c>
      <c r="E29" s="33">
        <v>6.9</v>
      </c>
      <c r="F29" s="33">
        <v>13.68</v>
      </c>
      <c r="G29" s="33">
        <v>139.66999999999999</v>
      </c>
      <c r="H29" s="26">
        <v>119</v>
      </c>
    </row>
    <row r="30" spans="1:10" s="18" customFormat="1" ht="25.5">
      <c r="A30" s="27"/>
      <c r="B30" s="50" t="s">
        <v>73</v>
      </c>
      <c r="C30" s="63">
        <v>100</v>
      </c>
      <c r="D30" s="34">
        <v>13.95</v>
      </c>
      <c r="E30" s="34">
        <v>13.32</v>
      </c>
      <c r="F30" s="34">
        <v>4.4400000000000004</v>
      </c>
      <c r="G30" s="34">
        <v>220.18</v>
      </c>
      <c r="H30" s="32">
        <v>254</v>
      </c>
    </row>
    <row r="31" spans="1:10" s="18" customFormat="1" ht="25.5">
      <c r="A31" s="27"/>
      <c r="B31" s="47" t="s">
        <v>74</v>
      </c>
      <c r="C31" s="63">
        <v>150</v>
      </c>
      <c r="D31" s="34">
        <v>4.46</v>
      </c>
      <c r="E31" s="34">
        <v>5.76</v>
      </c>
      <c r="F31" s="34">
        <v>30.45</v>
      </c>
      <c r="G31" s="34">
        <v>195.7</v>
      </c>
      <c r="H31" s="26">
        <v>202</v>
      </c>
    </row>
    <row r="32" spans="1:10" s="18" customFormat="1" ht="26.25">
      <c r="A32" s="27"/>
      <c r="B32" s="25" t="s">
        <v>75</v>
      </c>
      <c r="C32" s="16">
        <v>200</v>
      </c>
      <c r="D32" s="16">
        <v>0.68</v>
      </c>
      <c r="E32" s="16">
        <v>0.3</v>
      </c>
      <c r="F32" s="16">
        <v>20.76</v>
      </c>
      <c r="G32" s="16">
        <v>88.2</v>
      </c>
      <c r="H32" s="16">
        <v>388</v>
      </c>
    </row>
    <row r="33" spans="1:8" s="18" customFormat="1">
      <c r="A33" s="27"/>
      <c r="B33" s="50" t="s">
        <v>17</v>
      </c>
      <c r="C33" s="32">
        <v>20</v>
      </c>
      <c r="D33" s="51">
        <v>1.39</v>
      </c>
      <c r="E33" s="51">
        <v>0.22</v>
      </c>
      <c r="F33" s="51">
        <v>9.1999999999999993</v>
      </c>
      <c r="G33" s="51">
        <v>47.8</v>
      </c>
      <c r="H33" s="26" t="s">
        <v>18</v>
      </c>
    </row>
    <row r="34" spans="1:8" s="56" customFormat="1" ht="25.5">
      <c r="A34" s="52"/>
      <c r="B34" s="53" t="s">
        <v>30</v>
      </c>
      <c r="C34" s="54">
        <v>50</v>
      </c>
      <c r="D34" s="55">
        <v>3.25</v>
      </c>
      <c r="E34" s="55">
        <v>0.55000000000000004</v>
      </c>
      <c r="F34" s="55">
        <v>23.05</v>
      </c>
      <c r="G34" s="55">
        <v>114.95</v>
      </c>
      <c r="H34" s="26" t="s">
        <v>18</v>
      </c>
    </row>
    <row r="35" spans="1:8" s="56" customFormat="1">
      <c r="A35" s="37" t="s">
        <v>31</v>
      </c>
      <c r="B35" s="25"/>
      <c r="C35" s="57">
        <f t="shared" ref="C35:F35" si="1">C29+C31+C32+C33+C34+C28+C30</f>
        <v>780</v>
      </c>
      <c r="D35" s="58">
        <f t="shared" si="1"/>
        <v>32.129999999999995</v>
      </c>
      <c r="E35" s="58">
        <f t="shared" si="1"/>
        <v>30.1</v>
      </c>
      <c r="F35" s="58">
        <f t="shared" si="1"/>
        <v>109.02</v>
      </c>
      <c r="G35" s="58">
        <f>G29+G31+G32+G33+G34+G28+G30</f>
        <v>857.68000000000006</v>
      </c>
      <c r="H35" s="25"/>
    </row>
  </sheetData>
  <mergeCells count="11">
    <mergeCell ref="A20:H20"/>
    <mergeCell ref="A21:A25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нед.1 д.1</vt:lpstr>
      <vt:lpstr>нед.1 д.1 (2)</vt:lpstr>
      <vt:lpstr>нед.1 д.2</vt:lpstr>
      <vt:lpstr>нед.1 д.2 (2)</vt:lpstr>
      <vt:lpstr>нед.1 д.3</vt:lpstr>
      <vt:lpstr>нед.1 д.3 (2)</vt:lpstr>
      <vt:lpstr>нед.1 д.4</vt:lpstr>
      <vt:lpstr>нед.1 д.4 (2)</vt:lpstr>
      <vt:lpstr>нед.1 д.5</vt:lpstr>
      <vt:lpstr>нед.1 д.5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Оля</cp:lastModifiedBy>
  <dcterms:created xsi:type="dcterms:W3CDTF">2023-09-14T11:52:34Z</dcterms:created>
  <dcterms:modified xsi:type="dcterms:W3CDTF">2023-09-14T12:47:06Z</dcterms:modified>
</cp:coreProperties>
</file>